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60" windowWidth="14895" windowHeight="73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27" i="1"/>
  <c r="M28"/>
  <c r="M26"/>
  <c r="M23"/>
  <c r="M22"/>
  <c r="M18"/>
  <c r="M19"/>
  <c r="M20"/>
  <c r="M17"/>
  <c r="M16"/>
  <c r="M14"/>
  <c r="M13"/>
  <c r="M12"/>
  <c r="M11"/>
  <c r="M8"/>
  <c r="K23"/>
  <c r="J23"/>
  <c r="F23"/>
  <c r="D23"/>
  <c r="C23"/>
  <c r="L22"/>
  <c r="L21"/>
  <c r="L20"/>
  <c r="L19"/>
  <c r="L18"/>
  <c r="H17"/>
  <c r="L17" s="1"/>
  <c r="H16"/>
  <c r="L16" s="1"/>
  <c r="L15"/>
  <c r="L14"/>
  <c r="D14"/>
  <c r="L13"/>
  <c r="L12"/>
  <c r="L11"/>
  <c r="L10"/>
  <c r="L9"/>
  <c r="L8"/>
  <c r="I5"/>
  <c r="G4"/>
  <c r="I3"/>
  <c r="G2"/>
  <c r="H23" l="1"/>
  <c r="L23" l="1"/>
</calcChain>
</file>

<file path=xl/sharedStrings.xml><?xml version="1.0" encoding="utf-8"?>
<sst xmlns="http://schemas.openxmlformats.org/spreadsheetml/2006/main" count="80" uniqueCount="60">
  <si>
    <t>PHÒNG GIÁO DỤC VÀ ĐÀO TẠO</t>
  </si>
  <si>
    <t>Từng đợt</t>
  </si>
  <si>
    <t>DANH SÁCH THEO DÕI CHUYỂN TIỀN XHH TTB TIẾNG ANH</t>
  </si>
  <si>
    <t>/bộ</t>
  </si>
  <si>
    <t>Tổng kp:</t>
  </si>
  <si>
    <t>STT</t>
  </si>
  <si>
    <t>ĐƠN VỊ</t>
  </si>
  <si>
    <t>SỐ BỘ TTB</t>
  </si>
  <si>
    <t>Chuyển tiền đợt 1</t>
  </si>
  <si>
    <t>Chuyển tiền đợt 2</t>
  </si>
  <si>
    <t>Chuyển tiền đợt 3</t>
  </si>
  <si>
    <t>Chuyển tiền đợt 4</t>
  </si>
  <si>
    <t>Số tiền</t>
  </si>
  <si>
    <t>Ngày chuyển</t>
  </si>
  <si>
    <t>Nguyễn Thái Bình</t>
  </si>
  <si>
    <t>21/5/2015</t>
  </si>
  <si>
    <t>1/2</t>
  </si>
  <si>
    <t>Phong Phú</t>
  </si>
  <si>
    <t>26/11/2014</t>
  </si>
  <si>
    <t>20/4/2015</t>
  </si>
  <si>
    <t>17/2</t>
  </si>
  <si>
    <t>Đa Phước</t>
  </si>
  <si>
    <t>Qui Đức</t>
  </si>
  <si>
    <t>22/4/2015</t>
  </si>
  <si>
    <t>27/1</t>
  </si>
  <si>
    <t>Hưng Long</t>
  </si>
  <si>
    <t>27/11/2014</t>
  </si>
  <si>
    <t>23/4/2015</t>
  </si>
  <si>
    <t>2/2</t>
  </si>
  <si>
    <t>Tân Quý Tây</t>
  </si>
  <si>
    <t>25/11/2014</t>
  </si>
  <si>
    <t>26/1</t>
  </si>
  <si>
    <t>Bình Chánh</t>
  </si>
  <si>
    <t>05,12/12/2014</t>
  </si>
  <si>
    <t>Nguyễn Van Linh</t>
  </si>
  <si>
    <t>29/5/2015</t>
  </si>
  <si>
    <t>25/12/2015</t>
  </si>
  <si>
    <t>Tân Túc</t>
  </si>
  <si>
    <t>0</t>
  </si>
  <si>
    <t>27/4/2015</t>
  </si>
  <si>
    <t>17/9; 18/11</t>
  </si>
  <si>
    <t>Tân Kiên</t>
  </si>
  <si>
    <t>22/12; 21/6</t>
  </si>
  <si>
    <t>Tân Nhựt</t>
  </si>
  <si>
    <t>18/5/2015</t>
  </si>
  <si>
    <t>28/1</t>
  </si>
  <si>
    <t>Lê Minh Xuân</t>
  </si>
  <si>
    <t>Phạm Văn Hai</t>
  </si>
  <si>
    <t>25/4/2015</t>
  </si>
  <si>
    <t>Đồng Đen</t>
  </si>
  <si>
    <t>16/3</t>
  </si>
  <si>
    <t>Vĩnh Lộc B</t>
  </si>
  <si>
    <t>số tiền 1 bộ</t>
  </si>
  <si>
    <t>BẬC MN + TiH</t>
  </si>
  <si>
    <t>MN Hoàng Anh</t>
  </si>
  <si>
    <t>TiH Bình Hưng</t>
  </si>
  <si>
    <t>TiH Lê Minh Xuân 3</t>
  </si>
  <si>
    <t>Số tiền đã chuyển</t>
  </si>
  <si>
    <t>Số tiền còn phải nộp</t>
  </si>
  <si>
    <t>TRUNG HỌC CƠ SỞ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</si>
</sst>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0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0"/>
      <name val="Times New Roman"/>
      <family val="1"/>
    </font>
    <font>
      <sz val="10"/>
      <color theme="0"/>
      <name val="Times New Roman"/>
      <family val="1"/>
    </font>
    <font>
      <sz val="9"/>
      <color theme="0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0" fontId="4" fillId="0" borderId="0" xfId="0" applyFont="1"/>
    <xf numFmtId="164" fontId="3" fillId="0" borderId="0" xfId="0" applyNumberFormat="1" applyFont="1"/>
    <xf numFmtId="164" fontId="5" fillId="0" borderId="0" xfId="0" applyNumberFormat="1" applyFont="1"/>
    <xf numFmtId="164" fontId="6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/>
    <xf numFmtId="14" fontId="3" fillId="0" borderId="1" xfId="0" applyNumberFormat="1" applyFont="1" applyBorder="1"/>
    <xf numFmtId="0" fontId="3" fillId="0" borderId="1" xfId="0" quotePrefix="1" applyFont="1" applyBorder="1"/>
    <xf numFmtId="164" fontId="3" fillId="0" borderId="1" xfId="0" applyNumberFormat="1" applyFont="1" applyBorder="1"/>
    <xf numFmtId="164" fontId="3" fillId="2" borderId="1" xfId="0" applyNumberFormat="1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164" fontId="3" fillId="3" borderId="1" xfId="1" applyNumberFormat="1" applyFont="1" applyFill="1" applyBorder="1"/>
    <xf numFmtId="14" fontId="3" fillId="0" borderId="1" xfId="0" applyNumberFormat="1" applyFont="1" applyBorder="1" applyAlignment="1">
      <alignment horizontal="left"/>
    </xf>
    <xf numFmtId="164" fontId="3" fillId="0" borderId="1" xfId="1" quotePrefix="1" applyNumberFormat="1" applyFont="1" applyBorder="1" applyAlignment="1">
      <alignment horizontal="right"/>
    </xf>
    <xf numFmtId="164" fontId="3" fillId="3" borderId="1" xfId="1" quotePrefix="1" applyNumberFormat="1" applyFont="1" applyFill="1" applyBorder="1" applyAlignment="1">
      <alignment horizontal="right"/>
    </xf>
    <xf numFmtId="14" fontId="3" fillId="3" borderId="1" xfId="0" applyNumberFormat="1" applyFont="1" applyFill="1" applyBorder="1"/>
    <xf numFmtId="0" fontId="4" fillId="0" borderId="1" xfId="0" applyFont="1" applyBorder="1"/>
    <xf numFmtId="164" fontId="4" fillId="0" borderId="1" xfId="1" applyNumberFormat="1" applyFont="1" applyBorder="1" applyAlignment="1">
      <alignment horizontal="center"/>
    </xf>
    <xf numFmtId="164" fontId="7" fillId="0" borderId="1" xfId="0" applyNumberFormat="1" applyFont="1" applyBorder="1"/>
    <xf numFmtId="0" fontId="8" fillId="0" borderId="0" xfId="0" applyFont="1"/>
    <xf numFmtId="164" fontId="8" fillId="0" borderId="0" xfId="1" applyNumberFormat="1" applyFont="1"/>
    <xf numFmtId="164" fontId="5" fillId="0" borderId="0" xfId="1" applyNumberFormat="1" applyFont="1"/>
    <xf numFmtId="0" fontId="8" fillId="0" borderId="0" xfId="0" quotePrefix="1" applyFont="1"/>
    <xf numFmtId="164" fontId="8" fillId="0" borderId="0" xfId="0" applyNumberFormat="1" applyFont="1"/>
    <xf numFmtId="164" fontId="9" fillId="0" borderId="0" xfId="0" applyNumberFormat="1" applyFont="1"/>
    <xf numFmtId="0" fontId="3" fillId="0" borderId="0" xfId="0" applyFont="1" applyBorder="1"/>
    <xf numFmtId="164" fontId="3" fillId="0" borderId="0" xfId="0" applyNumberFormat="1" applyFont="1" applyBorder="1"/>
    <xf numFmtId="0" fontId="8" fillId="3" borderId="0" xfId="0" applyFont="1" applyFill="1" applyBorder="1"/>
    <xf numFmtId="164" fontId="10" fillId="3" borderId="0" xfId="0" applyNumberFormat="1" applyFont="1" applyFill="1" applyBorder="1"/>
    <xf numFmtId="164" fontId="8" fillId="3" borderId="0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/>
    <xf numFmtId="0" fontId="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topLeftCell="A9" workbookViewId="0">
      <selection activeCell="M28" sqref="M28"/>
    </sheetView>
  </sheetViews>
  <sheetFormatPr defaultRowHeight="15.75"/>
  <cols>
    <col min="1" max="1" width="8" style="2" customWidth="1"/>
    <col min="2" max="2" width="21.28515625" style="2" customWidth="1"/>
    <col min="3" max="3" width="9.28515625" style="2" customWidth="1"/>
    <col min="4" max="4" width="15" style="2" hidden="1" customWidth="1"/>
    <col min="5" max="5" width="14.28515625" style="2" hidden="1" customWidth="1"/>
    <col min="6" max="6" width="14.5703125" style="2" hidden="1" customWidth="1"/>
    <col min="7" max="7" width="13.7109375" style="2" hidden="1" customWidth="1"/>
    <col min="8" max="8" width="14.85546875" style="2" hidden="1" customWidth="1"/>
    <col min="9" max="9" width="14.42578125" style="2" hidden="1" customWidth="1"/>
    <col min="10" max="10" width="9" style="2" hidden="1" customWidth="1"/>
    <col min="11" max="11" width="0.28515625" style="2" customWidth="1"/>
    <col min="12" max="12" width="19.140625" style="2" customWidth="1"/>
    <col min="13" max="13" width="21.5703125" style="2" customWidth="1"/>
    <col min="14" max="16384" width="9.140625" style="2"/>
  </cols>
  <sheetData>
    <row r="1" spans="1:13">
      <c r="A1" s="1" t="s">
        <v>0</v>
      </c>
    </row>
    <row r="2" spans="1:13">
      <c r="F2" s="26"/>
      <c r="G2" s="27">
        <f>G3*50%</f>
        <v>90422255</v>
      </c>
      <c r="H2" s="26"/>
      <c r="I2" s="26" t="s">
        <v>1</v>
      </c>
    </row>
    <row r="3" spans="1:13">
      <c r="A3" s="4" t="s">
        <v>2</v>
      </c>
      <c r="F3" s="26"/>
      <c r="G3" s="28">
        <v>180844510</v>
      </c>
      <c r="H3" s="29" t="s">
        <v>3</v>
      </c>
      <c r="I3" s="30">
        <f>G3*12.5%*19</f>
        <v>429505711.25</v>
      </c>
    </row>
    <row r="4" spans="1:13">
      <c r="F4" s="26" t="s">
        <v>4</v>
      </c>
      <c r="G4" s="6">
        <f>G3*19*50%</f>
        <v>1718022845</v>
      </c>
      <c r="H4" s="31"/>
      <c r="I4" s="6"/>
    </row>
    <row r="5" spans="1:13">
      <c r="B5" s="4" t="s">
        <v>59</v>
      </c>
      <c r="F5" s="26"/>
      <c r="G5" s="26"/>
      <c r="H5" s="26"/>
      <c r="I5" s="3">
        <f>G3/2</f>
        <v>90422255</v>
      </c>
      <c r="J5" s="7" t="s">
        <v>52</v>
      </c>
      <c r="K5" s="5"/>
      <c r="L5" s="3">
        <v>90422255</v>
      </c>
    </row>
    <row r="6" spans="1:13">
      <c r="A6" s="8" t="s">
        <v>5</v>
      </c>
      <c r="B6" s="8" t="s">
        <v>6</v>
      </c>
      <c r="C6" s="37" t="s">
        <v>7</v>
      </c>
      <c r="D6" s="37" t="s">
        <v>8</v>
      </c>
      <c r="E6" s="37"/>
      <c r="F6" s="37" t="s">
        <v>9</v>
      </c>
      <c r="G6" s="37"/>
      <c r="H6" s="37" t="s">
        <v>10</v>
      </c>
      <c r="I6" s="37"/>
      <c r="J6" s="37" t="s">
        <v>11</v>
      </c>
      <c r="K6" s="37"/>
      <c r="L6" s="38" t="s">
        <v>57</v>
      </c>
      <c r="M6" s="37" t="s">
        <v>58</v>
      </c>
    </row>
    <row r="7" spans="1:13" ht="31.5">
      <c r="A7" s="8"/>
      <c r="B7" s="8"/>
      <c r="C7" s="37"/>
      <c r="D7" s="39" t="s">
        <v>12</v>
      </c>
      <c r="E7" s="39" t="s">
        <v>13</v>
      </c>
      <c r="F7" s="39" t="s">
        <v>12</v>
      </c>
      <c r="G7" s="39" t="s">
        <v>13</v>
      </c>
      <c r="H7" s="40" t="s">
        <v>12</v>
      </c>
      <c r="I7" s="39" t="s">
        <v>13</v>
      </c>
      <c r="J7" s="39" t="s">
        <v>12</v>
      </c>
      <c r="K7" s="39" t="s">
        <v>13</v>
      </c>
      <c r="L7" s="41"/>
      <c r="M7" s="37"/>
    </row>
    <row r="8" spans="1:13">
      <c r="A8" s="10">
        <v>1</v>
      </c>
      <c r="B8" s="9" t="s">
        <v>14</v>
      </c>
      <c r="C8" s="10">
        <v>1</v>
      </c>
      <c r="D8" s="11">
        <v>22605607</v>
      </c>
      <c r="E8" s="12">
        <v>41741</v>
      </c>
      <c r="F8" s="11">
        <v>22605607</v>
      </c>
      <c r="G8" s="9" t="s">
        <v>15</v>
      </c>
      <c r="H8" s="11">
        <v>22605607</v>
      </c>
      <c r="I8" s="13" t="s">
        <v>16</v>
      </c>
      <c r="J8" s="9"/>
      <c r="K8" s="9"/>
      <c r="L8" s="14">
        <f>SUM(D8+F8+H8+J8)</f>
        <v>67816821</v>
      </c>
      <c r="M8" s="14">
        <f>L5-L8</f>
        <v>22605434</v>
      </c>
    </row>
    <row r="9" spans="1:13">
      <c r="A9" s="10">
        <v>2</v>
      </c>
      <c r="B9" s="9" t="s">
        <v>17</v>
      </c>
      <c r="C9" s="10">
        <v>1</v>
      </c>
      <c r="D9" s="11">
        <v>22605607</v>
      </c>
      <c r="E9" s="9" t="s">
        <v>18</v>
      </c>
      <c r="F9" s="11">
        <v>22605607</v>
      </c>
      <c r="G9" s="9" t="s">
        <v>19</v>
      </c>
      <c r="H9" s="11">
        <v>45211214</v>
      </c>
      <c r="I9" s="13" t="s">
        <v>20</v>
      </c>
      <c r="J9" s="9"/>
      <c r="K9" s="9"/>
      <c r="L9" s="15">
        <f t="shared" ref="L9:L22" si="0">SUM(D9+F9+H9+J9)</f>
        <v>90422428</v>
      </c>
      <c r="M9" s="9"/>
    </row>
    <row r="10" spans="1:13">
      <c r="A10" s="10">
        <v>3</v>
      </c>
      <c r="B10" s="16" t="s">
        <v>21</v>
      </c>
      <c r="C10" s="17">
        <v>1</v>
      </c>
      <c r="D10" s="18">
        <v>22605607</v>
      </c>
      <c r="E10" s="16" t="s">
        <v>18</v>
      </c>
      <c r="F10" s="18">
        <v>67816821</v>
      </c>
      <c r="G10" s="16" t="s">
        <v>19</v>
      </c>
      <c r="H10" s="18"/>
      <c r="I10" s="16"/>
      <c r="J10" s="16"/>
      <c r="K10" s="16"/>
      <c r="L10" s="15">
        <f t="shared" si="0"/>
        <v>90422428</v>
      </c>
      <c r="M10" s="9"/>
    </row>
    <row r="11" spans="1:13">
      <c r="A11" s="10">
        <v>4</v>
      </c>
      <c r="B11" s="9" t="s">
        <v>22</v>
      </c>
      <c r="C11" s="10">
        <v>1</v>
      </c>
      <c r="D11" s="11">
        <v>22605607</v>
      </c>
      <c r="E11" s="9" t="s">
        <v>18</v>
      </c>
      <c r="F11" s="11">
        <v>22605607</v>
      </c>
      <c r="G11" s="9" t="s">
        <v>23</v>
      </c>
      <c r="H11" s="11">
        <v>22605607</v>
      </c>
      <c r="I11" s="9" t="s">
        <v>24</v>
      </c>
      <c r="J11" s="9"/>
      <c r="K11" s="9"/>
      <c r="L11" s="14">
        <f t="shared" si="0"/>
        <v>67816821</v>
      </c>
      <c r="M11" s="14">
        <f>L5-L11</f>
        <v>22605434</v>
      </c>
    </row>
    <row r="12" spans="1:13">
      <c r="A12" s="10">
        <v>5</v>
      </c>
      <c r="B12" s="9" t="s">
        <v>25</v>
      </c>
      <c r="C12" s="10">
        <v>1</v>
      </c>
      <c r="D12" s="11">
        <v>22605607</v>
      </c>
      <c r="E12" s="9" t="s">
        <v>26</v>
      </c>
      <c r="F12" s="11">
        <v>22605607</v>
      </c>
      <c r="G12" s="9" t="s">
        <v>27</v>
      </c>
      <c r="H12" s="11">
        <v>22605607</v>
      </c>
      <c r="I12" s="13" t="s">
        <v>28</v>
      </c>
      <c r="J12" s="9"/>
      <c r="K12" s="9"/>
      <c r="L12" s="14">
        <f t="shared" si="0"/>
        <v>67816821</v>
      </c>
      <c r="M12" s="14">
        <f>L5-L12</f>
        <v>22605434</v>
      </c>
    </row>
    <row r="13" spans="1:13">
      <c r="A13" s="10">
        <v>6</v>
      </c>
      <c r="B13" s="9" t="s">
        <v>29</v>
      </c>
      <c r="C13" s="10">
        <v>1</v>
      </c>
      <c r="D13" s="11">
        <v>22605607</v>
      </c>
      <c r="E13" s="9" t="s">
        <v>30</v>
      </c>
      <c r="F13" s="11">
        <v>22605607</v>
      </c>
      <c r="G13" s="9" t="s">
        <v>19</v>
      </c>
      <c r="H13" s="11">
        <v>22605607</v>
      </c>
      <c r="I13" s="9" t="s">
        <v>31</v>
      </c>
      <c r="J13" s="9"/>
      <c r="K13" s="9"/>
      <c r="L13" s="14">
        <f t="shared" si="0"/>
        <v>67816821</v>
      </c>
      <c r="M13" s="14">
        <f>$L$5-L13</f>
        <v>22605434</v>
      </c>
    </row>
    <row r="14" spans="1:13">
      <c r="A14" s="10">
        <v>7</v>
      </c>
      <c r="B14" s="9" t="s">
        <v>32</v>
      </c>
      <c r="C14" s="10">
        <v>2</v>
      </c>
      <c r="D14" s="11">
        <f>22605607*2</f>
        <v>45211214</v>
      </c>
      <c r="E14" s="12" t="s">
        <v>33</v>
      </c>
      <c r="F14" s="11">
        <v>45211214</v>
      </c>
      <c r="G14" s="9" t="s">
        <v>15</v>
      </c>
      <c r="H14" s="11">
        <v>22605607</v>
      </c>
      <c r="I14" s="9" t="s">
        <v>31</v>
      </c>
      <c r="J14" s="9"/>
      <c r="K14" s="9"/>
      <c r="L14" s="14">
        <f t="shared" si="0"/>
        <v>113028035</v>
      </c>
      <c r="M14" s="14">
        <f>$L$5*2-L14</f>
        <v>67816475</v>
      </c>
    </row>
    <row r="15" spans="1:13">
      <c r="A15" s="10">
        <v>8</v>
      </c>
      <c r="B15" s="9" t="s">
        <v>34</v>
      </c>
      <c r="C15" s="10">
        <v>1</v>
      </c>
      <c r="D15" s="11">
        <v>22605607</v>
      </c>
      <c r="E15" s="19">
        <v>41682</v>
      </c>
      <c r="F15" s="11">
        <v>22605607</v>
      </c>
      <c r="G15" s="9" t="s">
        <v>35</v>
      </c>
      <c r="H15" s="11">
        <v>45211041</v>
      </c>
      <c r="I15" s="9" t="s">
        <v>36</v>
      </c>
      <c r="J15" s="9"/>
      <c r="K15" s="9"/>
      <c r="L15" s="15">
        <f t="shared" si="0"/>
        <v>90422255</v>
      </c>
      <c r="M15" s="14"/>
    </row>
    <row r="16" spans="1:13">
      <c r="A16" s="10">
        <v>9</v>
      </c>
      <c r="B16" s="9" t="s">
        <v>37</v>
      </c>
      <c r="C16" s="10">
        <v>3</v>
      </c>
      <c r="D16" s="20" t="s">
        <v>38</v>
      </c>
      <c r="E16" s="9"/>
      <c r="F16" s="11">
        <v>67816821</v>
      </c>
      <c r="G16" s="9" t="s">
        <v>39</v>
      </c>
      <c r="H16" s="11">
        <f>67816821+67816821</f>
        <v>135633642</v>
      </c>
      <c r="I16" s="9" t="s">
        <v>40</v>
      </c>
      <c r="J16" s="11"/>
      <c r="K16" s="9"/>
      <c r="L16" s="14">
        <f>F16+H16+J16</f>
        <v>203450463</v>
      </c>
      <c r="M16" s="14">
        <f>$L$5*3-L16</f>
        <v>67816302</v>
      </c>
    </row>
    <row r="17" spans="1:13">
      <c r="A17" s="10">
        <v>10</v>
      </c>
      <c r="B17" s="9" t="s">
        <v>41</v>
      </c>
      <c r="C17" s="10">
        <v>1</v>
      </c>
      <c r="D17" s="21" t="s">
        <v>38</v>
      </c>
      <c r="E17" s="16"/>
      <c r="F17" s="11">
        <v>0</v>
      </c>
      <c r="G17" s="9"/>
      <c r="H17" s="11">
        <f>47000000+43000000</f>
        <v>90000000</v>
      </c>
      <c r="I17" s="9" t="s">
        <v>42</v>
      </c>
      <c r="J17" s="9"/>
      <c r="K17" s="9"/>
      <c r="L17" s="14">
        <f>F17+H17</f>
        <v>90000000</v>
      </c>
      <c r="M17" s="14">
        <f>$L$5-L17</f>
        <v>422255</v>
      </c>
    </row>
    <row r="18" spans="1:13">
      <c r="A18" s="10">
        <v>11</v>
      </c>
      <c r="B18" s="9" t="s">
        <v>43</v>
      </c>
      <c r="C18" s="10">
        <v>1</v>
      </c>
      <c r="D18" s="11">
        <v>22605607</v>
      </c>
      <c r="E18" s="12">
        <v>41682</v>
      </c>
      <c r="F18" s="11">
        <v>22605607</v>
      </c>
      <c r="G18" s="9" t="s">
        <v>44</v>
      </c>
      <c r="H18" s="11">
        <v>22605607</v>
      </c>
      <c r="I18" s="9" t="s">
        <v>45</v>
      </c>
      <c r="J18" s="9"/>
      <c r="K18" s="9"/>
      <c r="L18" s="14">
        <f t="shared" si="0"/>
        <v>67816821</v>
      </c>
      <c r="M18" s="14">
        <f t="shared" ref="M18:M20" si="1">$L$5-L18</f>
        <v>22605434</v>
      </c>
    </row>
    <row r="19" spans="1:13">
      <c r="A19" s="10">
        <v>12</v>
      </c>
      <c r="B19" s="9" t="s">
        <v>46</v>
      </c>
      <c r="C19" s="10">
        <v>1</v>
      </c>
      <c r="D19" s="11">
        <v>22605607</v>
      </c>
      <c r="E19" s="12">
        <v>41741</v>
      </c>
      <c r="F19" s="11">
        <v>22605607</v>
      </c>
      <c r="G19" s="12">
        <v>42221</v>
      </c>
      <c r="H19" s="11">
        <v>22605607</v>
      </c>
      <c r="I19" s="9" t="s">
        <v>45</v>
      </c>
      <c r="J19" s="9"/>
      <c r="K19" s="9"/>
      <c r="L19" s="14">
        <f>SUM(D19+F19+H19+J19)</f>
        <v>67816821</v>
      </c>
      <c r="M19" s="14">
        <f t="shared" si="1"/>
        <v>22605434</v>
      </c>
    </row>
    <row r="20" spans="1:13">
      <c r="A20" s="10">
        <v>13</v>
      </c>
      <c r="B20" s="9" t="s">
        <v>47</v>
      </c>
      <c r="C20" s="10">
        <v>1</v>
      </c>
      <c r="D20" s="11">
        <v>22605607</v>
      </c>
      <c r="E20" s="9" t="s">
        <v>18</v>
      </c>
      <c r="F20" s="11">
        <v>22605607</v>
      </c>
      <c r="G20" s="9" t="s">
        <v>48</v>
      </c>
      <c r="H20" s="11">
        <v>22605607</v>
      </c>
      <c r="I20" s="9" t="s">
        <v>24</v>
      </c>
      <c r="J20" s="9"/>
      <c r="K20" s="9"/>
      <c r="L20" s="14">
        <f t="shared" si="0"/>
        <v>67816821</v>
      </c>
      <c r="M20" s="14">
        <f t="shared" si="1"/>
        <v>22605434</v>
      </c>
    </row>
    <row r="21" spans="1:13">
      <c r="A21" s="10">
        <v>14</v>
      </c>
      <c r="B21" s="9" t="s">
        <v>49</v>
      </c>
      <c r="C21" s="10">
        <v>1</v>
      </c>
      <c r="D21" s="11">
        <v>22605607</v>
      </c>
      <c r="E21" s="9" t="s">
        <v>30</v>
      </c>
      <c r="F21" s="11">
        <v>22605607</v>
      </c>
      <c r="G21" s="9" t="s">
        <v>27</v>
      </c>
      <c r="H21" s="11">
        <v>45212000</v>
      </c>
      <c r="I21" s="13" t="s">
        <v>50</v>
      </c>
      <c r="J21" s="9"/>
      <c r="K21" s="9"/>
      <c r="L21" s="15">
        <f t="shared" si="0"/>
        <v>90423214</v>
      </c>
      <c r="M21" s="9"/>
    </row>
    <row r="22" spans="1:13">
      <c r="A22" s="10">
        <v>15</v>
      </c>
      <c r="B22" s="9" t="s">
        <v>51</v>
      </c>
      <c r="C22" s="10">
        <v>2</v>
      </c>
      <c r="D22" s="18">
        <v>45211214</v>
      </c>
      <c r="E22" s="22">
        <v>41741</v>
      </c>
      <c r="F22" s="11">
        <v>0</v>
      </c>
      <c r="G22" s="9"/>
      <c r="H22" s="11">
        <v>90424000</v>
      </c>
      <c r="I22" s="12">
        <v>42046</v>
      </c>
      <c r="J22" s="9"/>
      <c r="K22" s="9"/>
      <c r="L22" s="14">
        <f t="shared" si="0"/>
        <v>135635214</v>
      </c>
      <c r="M22" s="14">
        <f>L5*2-L22</f>
        <v>45209296</v>
      </c>
    </row>
    <row r="23" spans="1:13" s="4" customFormat="1">
      <c r="A23" s="23"/>
      <c r="B23" s="23"/>
      <c r="C23" s="24">
        <f>SUM(C8:C22)</f>
        <v>19</v>
      </c>
      <c r="D23" s="24">
        <f>SUM(D8:D22)</f>
        <v>339084105</v>
      </c>
      <c r="E23" s="24"/>
      <c r="F23" s="24">
        <f>SUM(F8:F22)</f>
        <v>406900926</v>
      </c>
      <c r="G23" s="24"/>
      <c r="H23" s="24">
        <f>SUM(H8:H22)</f>
        <v>632536753</v>
      </c>
      <c r="I23" s="24"/>
      <c r="J23" s="24">
        <f>SUM(J8:J22)</f>
        <v>0</v>
      </c>
      <c r="K23" s="24">
        <f>SUM(K8:K22)</f>
        <v>0</v>
      </c>
      <c r="L23" s="25">
        <f>SUM(D23+F23+H23+J23)</f>
        <v>1378521784</v>
      </c>
      <c r="M23" s="25">
        <f>SUM(M8:M22)</f>
        <v>339502366</v>
      </c>
    </row>
    <row r="25" spans="1:13">
      <c r="A25" s="9"/>
      <c r="B25" s="23" t="s">
        <v>53</v>
      </c>
      <c r="C25" s="9"/>
      <c r="D25" s="9"/>
      <c r="E25" s="14"/>
      <c r="F25" s="9"/>
      <c r="G25" s="42"/>
      <c r="H25" s="42"/>
      <c r="I25" s="9"/>
      <c r="J25" s="9"/>
      <c r="K25" s="9"/>
      <c r="L25" s="44" t="s">
        <v>57</v>
      </c>
      <c r="M25" s="43" t="s">
        <v>58</v>
      </c>
    </row>
    <row r="26" spans="1:13">
      <c r="A26" s="10">
        <v>1</v>
      </c>
      <c r="B26" s="9" t="s">
        <v>54</v>
      </c>
      <c r="C26" s="9">
        <v>1</v>
      </c>
      <c r="D26" s="9"/>
      <c r="E26" s="14"/>
      <c r="F26" s="14"/>
      <c r="G26" s="14"/>
      <c r="H26" s="9"/>
      <c r="I26" s="9"/>
      <c r="J26" s="9"/>
      <c r="K26" s="9"/>
      <c r="L26" s="14">
        <v>67816754</v>
      </c>
      <c r="M26" s="11">
        <f>$L$5-L26</f>
        <v>22605501</v>
      </c>
    </row>
    <row r="27" spans="1:13">
      <c r="A27" s="10">
        <v>2</v>
      </c>
      <c r="B27" s="9" t="s">
        <v>55</v>
      </c>
      <c r="C27" s="9">
        <v>1</v>
      </c>
      <c r="D27" s="9"/>
      <c r="E27" s="9"/>
      <c r="F27" s="14"/>
      <c r="G27" s="14"/>
      <c r="H27" s="14"/>
      <c r="I27" s="9"/>
      <c r="J27" s="9"/>
      <c r="K27" s="14"/>
      <c r="L27" s="11">
        <v>90316821</v>
      </c>
      <c r="M27" s="11">
        <f t="shared" ref="M27:M28" si="2">$L$5-L27</f>
        <v>105434</v>
      </c>
    </row>
    <row r="28" spans="1:13">
      <c r="A28" s="10">
        <v>3</v>
      </c>
      <c r="B28" s="9" t="s">
        <v>56</v>
      </c>
      <c r="C28" s="9">
        <v>1</v>
      </c>
      <c r="D28" s="9"/>
      <c r="E28" s="9"/>
      <c r="F28" s="9"/>
      <c r="G28" s="9"/>
      <c r="H28" s="14"/>
      <c r="I28" s="9"/>
      <c r="J28" s="9"/>
      <c r="K28" s="9"/>
      <c r="L28" s="11">
        <v>45211214</v>
      </c>
      <c r="M28" s="11">
        <f t="shared" si="2"/>
        <v>45211041</v>
      </c>
    </row>
    <row r="29" spans="1:13">
      <c r="A29" s="32"/>
      <c r="B29" s="32"/>
      <c r="C29" s="32"/>
      <c r="D29" s="32"/>
      <c r="E29" s="32"/>
      <c r="F29" s="32"/>
      <c r="G29" s="32"/>
      <c r="H29" s="33"/>
      <c r="I29" s="32"/>
      <c r="J29" s="32"/>
      <c r="K29" s="32"/>
      <c r="L29" s="32"/>
    </row>
    <row r="30" spans="1:13">
      <c r="C30" s="34"/>
      <c r="D30" s="35"/>
      <c r="E30" s="34"/>
      <c r="F30" s="34"/>
      <c r="G30" s="34"/>
      <c r="H30" s="36"/>
      <c r="I30" s="32"/>
      <c r="J30" s="32"/>
      <c r="K30" s="32"/>
      <c r="L30" s="32"/>
    </row>
    <row r="31" spans="1:13">
      <c r="C31" s="32"/>
      <c r="D31" s="32"/>
      <c r="E31" s="32"/>
      <c r="F31" s="32"/>
      <c r="G31" s="32"/>
      <c r="H31" s="32"/>
      <c r="I31" s="32"/>
      <c r="J31" s="32"/>
      <c r="K31" s="32"/>
      <c r="L31" s="32"/>
    </row>
  </sheetData>
  <mergeCells count="10">
    <mergeCell ref="J6:K6"/>
    <mergeCell ref="G25:H25"/>
    <mergeCell ref="L6:L7"/>
    <mergeCell ref="M6:M7"/>
    <mergeCell ref="A6:A7"/>
    <mergeCell ref="B6:B7"/>
    <mergeCell ref="C6:C7"/>
    <mergeCell ref="D6:E6"/>
    <mergeCell ref="F6:G6"/>
    <mergeCell ref="H6:I6"/>
  </mergeCells>
  <pageMargins left="0.57999999999999996" right="0.21" top="0.54" bottom="0.23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</dc:creator>
  <cp:lastModifiedBy>Thanh</cp:lastModifiedBy>
  <cp:lastPrinted>2016-11-10T08:20:40Z</cp:lastPrinted>
  <dcterms:created xsi:type="dcterms:W3CDTF">2016-11-10T08:06:22Z</dcterms:created>
  <dcterms:modified xsi:type="dcterms:W3CDTF">2016-11-10T08:24:05Z</dcterms:modified>
</cp:coreProperties>
</file>