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ăm 2020\KH MS SC 2020 2021\"/>
    </mc:Choice>
  </mc:AlternateContent>
  <xr:revisionPtr revIDLastSave="0" documentId="8_{61153CE9-F47F-4E9C-AE8E-E72C83C388C2}" xr6:coauthVersionLast="45" xr6:coauthVersionMax="45" xr10:uidLastSave="{00000000-0000-0000-0000-000000000000}"/>
  <bookViews>
    <workbookView xWindow="-120" yWindow="-120" windowWidth="20730" windowHeight="11160" xr2:uid="{F49106AE-8CDC-40F6-BCF9-C6D3246597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8" i="1" l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H51" i="1"/>
  <c r="J51" i="1" s="1"/>
  <c r="G51" i="1"/>
  <c r="M49" i="1"/>
  <c r="M69" i="1" s="1"/>
  <c r="G49" i="1"/>
  <c r="J47" i="1"/>
  <c r="G47" i="1"/>
  <c r="J46" i="1"/>
  <c r="G46" i="1"/>
  <c r="J44" i="1"/>
  <c r="H43" i="1"/>
  <c r="J43" i="1" s="1"/>
  <c r="G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H26" i="1"/>
  <c r="J26" i="1" s="1"/>
  <c r="G26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H7" i="1"/>
  <c r="J7" i="1" s="1"/>
  <c r="G7" i="1"/>
  <c r="G69" i="1" s="1"/>
  <c r="G71" i="1" l="1"/>
  <c r="G72" i="1"/>
  <c r="G70" i="1"/>
  <c r="G74" i="1" s="1"/>
  <c r="J69" i="1"/>
  <c r="M74" i="1"/>
  <c r="M70" i="1"/>
  <c r="M71" i="1"/>
  <c r="M72" i="1"/>
  <c r="J72" i="1" l="1"/>
  <c r="J70" i="1"/>
  <c r="J71" i="1"/>
  <c r="J74" i="1" s="1"/>
  <c r="H7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HD King</author>
  </authors>
  <commentList>
    <comment ref="H37" authorId="0" shapeId="0" xr:uid="{2CD649A1-3D46-4282-9C81-808D52668811}">
      <text>
        <r>
          <rPr>
            <b/>
            <sz val="9"/>
            <color indexed="81"/>
            <rFont val="Tahoma"/>
            <family val="2"/>
          </rPr>
          <t>HD King:</t>
        </r>
        <r>
          <rPr>
            <sz val="9"/>
            <color indexed="81"/>
            <rFont val="Tahoma"/>
            <family val="2"/>
          </rPr>
          <t xml:space="preserve">
Giãm 3 cái so với danh mục được giao
</t>
        </r>
      </text>
    </comment>
    <comment ref="H42" authorId="0" shapeId="0" xr:uid="{72945C64-9226-4016-92A7-55A13A478C6A}">
      <text>
        <r>
          <rPr>
            <b/>
            <sz val="9"/>
            <color indexed="81"/>
            <rFont val="Tahoma"/>
            <family val="2"/>
          </rPr>
          <t>HD King:</t>
        </r>
        <r>
          <rPr>
            <sz val="9"/>
            <color indexed="81"/>
            <rFont val="Tahoma"/>
            <family val="2"/>
          </rPr>
          <t xml:space="preserve">
Khi cung cấp đồi thành 75 ihch
</t>
        </r>
      </text>
    </comment>
    <comment ref="H57" authorId="0" shapeId="0" xr:uid="{297DC6CB-1F8E-4679-86EA-685592D908DF}">
      <text>
        <r>
          <rPr>
            <b/>
            <sz val="9"/>
            <color indexed="81"/>
            <rFont val="Tahoma"/>
            <family val="2"/>
          </rPr>
          <t>HD King:</t>
        </r>
        <r>
          <rPr>
            <sz val="9"/>
            <color indexed="81"/>
            <rFont val="Tahoma"/>
            <family val="2"/>
          </rPr>
          <t xml:space="preserve">
tăng 2 cái so với danh mục được giao</t>
        </r>
      </text>
    </comment>
  </commentList>
</comments>
</file>

<file path=xl/sharedStrings.xml><?xml version="1.0" encoding="utf-8"?>
<sst xmlns="http://schemas.openxmlformats.org/spreadsheetml/2006/main" count="150" uniqueCount="100">
  <si>
    <t>BẢNG TỔNG HỢP CHI PHÍ MUA SẮM TRANG THIẾT BỊ KHỐI GIÁO DỤC NĂM 2020</t>
  </si>
  <si>
    <t xml:space="preserve">( Đính kèm công văn số            /CV-BQLDA ngày      tháng 12 năm 2020 của BQLDAĐTXDKV) </t>
  </si>
  <si>
    <t>đvt : đồng</t>
  </si>
  <si>
    <t>TT</t>
  </si>
  <si>
    <t>Thiết bị</t>
  </si>
  <si>
    <t>ĐVT</t>
  </si>
  <si>
    <t>Tổng dự toán</t>
  </si>
  <si>
    <t>Khối tiểu học</t>
  </si>
  <si>
    <t>Khối THCS</t>
  </si>
  <si>
    <t>Số lượng</t>
  </si>
  <si>
    <t>Đơn giá</t>
  </si>
  <si>
    <t>Thành tiền</t>
  </si>
  <si>
    <t>Máy chiếu, màn chiếu</t>
  </si>
  <si>
    <t>Bộ</t>
  </si>
  <si>
    <t>1.1</t>
  </si>
  <si>
    <t>Trường tiểu học Hồ Thị Kỷ</t>
  </si>
  <si>
    <t>1.2</t>
  </si>
  <si>
    <t>Trường tiểu học Trần Nhân Tôn</t>
  </si>
  <si>
    <t>1.3</t>
  </si>
  <si>
    <t>Trường tiểu học Trương Định</t>
  </si>
  <si>
    <t>1.4</t>
  </si>
  <si>
    <t>Trường tiểu học Trần Quang Cơ</t>
  </si>
  <si>
    <t>1.5</t>
  </si>
  <si>
    <t>Trường tiểu học Nguyễn Chí Thanh</t>
  </si>
  <si>
    <t>1.6</t>
  </si>
  <si>
    <t>Trường tiểu học Dương Minh Châu</t>
  </si>
  <si>
    <t>1.7</t>
  </si>
  <si>
    <t>Trường tiểu học Trần Văn Kiểu</t>
  </si>
  <si>
    <t>1.8</t>
  </si>
  <si>
    <t>Trường tiểu học Nhật Tảo</t>
  </si>
  <si>
    <t>1.9</t>
  </si>
  <si>
    <t>Trường tiểu học Điện Biên</t>
  </si>
  <si>
    <t>1.10</t>
  </si>
  <si>
    <t>Trường tiểu học Hoàng Diệu</t>
  </si>
  <si>
    <t>1.11</t>
  </si>
  <si>
    <t>Trường tiểu học Thiên Hộ Dương</t>
  </si>
  <si>
    <t>1.12</t>
  </si>
  <si>
    <t>Trường tiểu học Lê Thị Riêng</t>
  </si>
  <si>
    <t>1.13</t>
  </si>
  <si>
    <t>Đã có</t>
  </si>
  <si>
    <t>Trường tiểu học Lê Đình Chinh</t>
  </si>
  <si>
    <t>1.14</t>
  </si>
  <si>
    <t>Trường tiểu học Triệu Thị Trinh</t>
  </si>
  <si>
    <t>1.15</t>
  </si>
  <si>
    <t>Trường tiểu học Võ Trường Toản</t>
  </si>
  <si>
    <t>1.16</t>
  </si>
  <si>
    <t>Trường tiểu học Bắc Hải</t>
  </si>
  <si>
    <t>1.17</t>
  </si>
  <si>
    <t>Trường tiểu học Tô Hiến Thành</t>
  </si>
  <si>
    <t>Ti vi Smart 65 inch</t>
  </si>
  <si>
    <t>cái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</si>
  <si>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</si>
  <si>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</si>
  <si>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</si>
  <si>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</si>
  <si>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</si>
  <si>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</si>
  <si>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</si>
  <si>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</si>
  <si>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</si>
  <si>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</si>
  <si>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</si>
  <si>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</si>
  <si>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</si>
  <si>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</si>
  <si>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</si>
  <si>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</si>
  <si>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Tivi Smart 75 inch</t>
  </si>
  <si>
    <t>3.1</t>
  </si>
  <si>
    <t>Bàn ghế học sinh 01 chỗ ngồi ( tiểu học)</t>
  </si>
  <si>
    <t>Bàn ghế giáo viên ( tiểu học )</t>
  </si>
  <si>
    <t>Bàn ghế học sinh 01 chỗ ngồi ( Trung học cơ sở )</t>
  </si>
  <si>
    <t>Tủ đựng thiết bị</t>
  </si>
  <si>
    <t>7.1</t>
  </si>
  <si>
    <t>7.2</t>
  </si>
  <si>
    <t>7.3</t>
  </si>
  <si>
    <t>7.4</t>
  </si>
  <si>
    <t>7.5</t>
  </si>
  <si>
    <t>7.6</t>
  </si>
  <si>
    <t>7.7</t>
  </si>
  <si>
    <t>7.8</t>
  </si>
  <si>
    <t>Dự án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</si>
  <si>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</si>
  <si>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</si>
  <si>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</si>
  <si>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</si>
  <si>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</si>
  <si>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</si>
  <si>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</si>
  <si>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</si>
  <si>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</si>
  <si>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TB</t>
  </si>
  <si>
    <t>Chi phí QLDA</t>
  </si>
  <si>
    <t>TB/1,1 x 80%</t>
  </si>
  <si>
    <t>Tư vấn đấu thầu</t>
  </si>
  <si>
    <t>TBx 0,367%</t>
  </si>
  <si>
    <t>Phê duyệt quyết toán</t>
  </si>
  <si>
    <t>(TB+A+TV)70%</t>
  </si>
  <si>
    <t>TỔNG GIÁ TRỊ DỰ TOÁN</t>
  </si>
  <si>
    <t>Quyết định số 6982/QĐ-UBND ngày 01/12/2020 duyệt : 3.701.850.755đ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</si>
</sst>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##,###,###,###"/>
    <numFmt numFmtId="165" formatCode="_(* #,##0.00_);_(* \(#,##0.00\);_(* &quot;-&quot;??_);_(@_)"/>
    <numFmt numFmtId="166" formatCode="_-* #,##0\ _₫_-;\-* #,##0\ _₫_-;_-* &quot;-&quot;??\ _₫_-;_-@_-"/>
    <numFmt numFmtId="167" formatCode="0.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  <charset val="163"/>
    </font>
    <font>
      <sz val="10"/>
      <name val="Arial"/>
      <family val="2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sz val="14"/>
      <color indexed="8"/>
      <name val="Times New Roman"/>
      <family val="1"/>
    </font>
    <font>
      <b/>
      <sz val="12"/>
      <color rgb="FFC00000"/>
      <name val="Times New Roman"/>
      <family val="1"/>
    </font>
    <font>
      <sz val="12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5" fontId="8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vertical="center" wrapText="1"/>
    </xf>
    <xf numFmtId="0" fontId="3" fillId="2" borderId="10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right" vertical="center"/>
    </xf>
    <xf numFmtId="164" fontId="3" fillId="2" borderId="10" xfId="3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164" fontId="4" fillId="0" borderId="10" xfId="2" applyNumberFormat="1" applyFont="1" applyBorder="1" applyAlignment="1">
      <alignment horizontal="right" vertical="center"/>
    </xf>
    <xf numFmtId="164" fontId="4" fillId="0" borderId="10" xfId="3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4" fillId="0" borderId="4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9" fillId="2" borderId="10" xfId="2" applyFont="1" applyFill="1" applyBorder="1" applyAlignment="1">
      <alignment horizontal="center" vertical="center" wrapText="1"/>
    </xf>
    <xf numFmtId="164" fontId="4" fillId="0" borderId="10" xfId="3" applyNumberFormat="1" applyFont="1" applyFill="1" applyBorder="1" applyAlignment="1">
      <alignment horizontal="right" vertical="center" wrapText="1"/>
    </xf>
    <xf numFmtId="0" fontId="10" fillId="3" borderId="10" xfId="2" applyFont="1" applyFill="1" applyBorder="1" applyAlignment="1">
      <alignment horizontal="center" vertical="center" wrapText="1"/>
    </xf>
    <xf numFmtId="0" fontId="4" fillId="4" borderId="10" xfId="2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vertical="center" wrapText="1"/>
    </xf>
    <xf numFmtId="0" fontId="11" fillId="2" borderId="10" xfId="2" applyFont="1" applyFill="1" applyBorder="1" applyAlignment="1">
      <alignment horizontal="center" vertical="center" wrapText="1"/>
    </xf>
    <xf numFmtId="164" fontId="11" fillId="2" borderId="10" xfId="3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/>
    </xf>
    <xf numFmtId="0" fontId="11" fillId="0" borderId="10" xfId="2" applyFont="1" applyBorder="1" applyAlignment="1">
      <alignment vertical="center" wrapText="1"/>
    </xf>
    <xf numFmtId="0" fontId="11" fillId="0" borderId="10" xfId="2" applyFont="1" applyBorder="1" applyAlignment="1">
      <alignment horizontal="center" vertical="center" wrapText="1"/>
    </xf>
    <xf numFmtId="164" fontId="3" fillId="0" borderId="10" xfId="2" applyNumberFormat="1" applyFont="1" applyBorder="1" applyAlignment="1">
      <alignment horizontal="right" vertical="center"/>
    </xf>
    <xf numFmtId="164" fontId="11" fillId="0" borderId="10" xfId="3" applyNumberFormat="1" applyFont="1" applyBorder="1" applyAlignment="1">
      <alignment horizontal="right" vertical="center" wrapText="1"/>
    </xf>
    <xf numFmtId="166" fontId="5" fillId="0" borderId="0" xfId="1" applyNumberFormat="1" applyFont="1" applyAlignment="1">
      <alignment vertical="center"/>
    </xf>
    <xf numFmtId="0" fontId="12" fillId="5" borderId="10" xfId="2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167" fontId="13" fillId="0" borderId="10" xfId="0" applyNumberFormat="1" applyFont="1" applyBorder="1" applyAlignment="1">
      <alignment vertical="center"/>
    </xf>
    <xf numFmtId="164" fontId="13" fillId="0" borderId="10" xfId="0" quotePrefix="1" applyNumberFormat="1" applyFont="1" applyBorder="1" applyAlignment="1">
      <alignment horizontal="center" vertical="center"/>
    </xf>
    <xf numFmtId="10" fontId="13" fillId="0" borderId="10" xfId="0" applyNumberFormat="1" applyFont="1" applyBorder="1" applyAlignment="1">
      <alignment vertical="center"/>
    </xf>
    <xf numFmtId="164" fontId="13" fillId="0" borderId="10" xfId="0" applyNumberFormat="1" applyFont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10" fontId="13" fillId="0" borderId="5" xfId="0" applyNumberFormat="1" applyFont="1" applyBorder="1" applyAlignment="1">
      <alignment vertical="center"/>
    </xf>
    <xf numFmtId="164" fontId="13" fillId="0" borderId="6" xfId="0" applyNumberFormat="1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6" fontId="6" fillId="0" borderId="0" xfId="1" applyNumberFormat="1" applyFont="1" applyAlignment="1">
      <alignment vertical="center"/>
    </xf>
    <xf numFmtId="164" fontId="6" fillId="0" borderId="0" xfId="0" applyNumberFormat="1" applyFont="1" applyAlignment="1">
      <alignment vertical="center"/>
    </xf>
  </cellXfs>
  <cellStyles count="4">
    <cellStyle name="Comma" xfId="1" builtinId="3"/>
    <cellStyle name="Comma 2" xfId="3" xr:uid="{9A81AD21-F14D-4F2F-AD75-58E09536E7EB}"/>
    <cellStyle name="Normal" xfId="0" builtinId="0"/>
    <cellStyle name="Normal 2" xfId="2" xr:uid="{5077AEEC-6CE9-4EB4-90AC-9C6BFD4A0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27462-8EC1-4715-BC7F-EEF0FFADDD81}">
  <dimension ref="A1:M81"/>
  <sheetViews>
    <sheetView tabSelected="1" topLeftCell="A61" workbookViewId="0">
      <selection activeCell="I10" sqref="I10"/>
    </sheetView>
  </sheetViews>
  <sheetFormatPr defaultColWidth="9.140625" defaultRowHeight="18.75" x14ac:dyDescent="0.25"/>
  <cols>
    <col min="1" max="2" width="6.42578125" style="4" customWidth="1"/>
    <col min="3" max="3" width="14" style="4" customWidth="1"/>
    <col min="4" max="4" width="7" style="4" bestFit="1" customWidth="1"/>
    <col min="5" max="5" width="11.7109375" style="4" bestFit="1" customWidth="1"/>
    <col min="6" max="6" width="16.5703125" style="5" customWidth="1"/>
    <col min="7" max="7" width="18" style="5" bestFit="1" customWidth="1"/>
    <col min="8" max="8" width="11.7109375" style="4" bestFit="1" customWidth="1"/>
    <col min="9" max="9" width="13" style="5" bestFit="1" customWidth="1"/>
    <col min="10" max="10" width="18" style="5" bestFit="1" customWidth="1"/>
    <col min="11" max="11" width="11.7109375" style="4" bestFit="1" customWidth="1"/>
    <col min="12" max="12" width="13" style="5" bestFit="1" customWidth="1"/>
    <col min="13" max="13" width="18" style="5" bestFit="1" customWidth="1"/>
    <col min="14" max="16384" width="9.140625" style="4"/>
  </cols>
  <sheetData>
    <row r="1" spans="1:13" s="2" customForma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s="2" customForma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x14ac:dyDescent="0.25">
      <c r="M3" s="5" t="s">
        <v>2</v>
      </c>
    </row>
    <row r="4" spans="1:13" x14ac:dyDescent="0.25">
      <c r="A4" s="6" t="s">
        <v>3</v>
      </c>
      <c r="B4" s="7"/>
      <c r="C4" s="8" t="s">
        <v>4</v>
      </c>
      <c r="D4" s="9" t="s">
        <v>5</v>
      </c>
      <c r="E4" s="10" t="s">
        <v>6</v>
      </c>
      <c r="F4" s="11"/>
      <c r="G4" s="12"/>
      <c r="H4" s="10" t="s">
        <v>7</v>
      </c>
      <c r="I4" s="11"/>
      <c r="J4" s="12"/>
      <c r="K4" s="10" t="s">
        <v>8</v>
      </c>
      <c r="L4" s="11"/>
      <c r="M4" s="12"/>
    </row>
    <row r="5" spans="1:13" x14ac:dyDescent="0.25">
      <c r="A5" s="13"/>
      <c r="B5" s="14"/>
      <c r="C5" s="15"/>
      <c r="D5" s="16"/>
      <c r="E5" s="17" t="s">
        <v>9</v>
      </c>
      <c r="F5" s="18" t="s">
        <v>10</v>
      </c>
      <c r="G5" s="18" t="s">
        <v>11</v>
      </c>
      <c r="H5" s="17" t="s">
        <v>9</v>
      </c>
      <c r="I5" s="18" t="s">
        <v>10</v>
      </c>
      <c r="J5" s="18" t="s">
        <v>11</v>
      </c>
      <c r="K5" s="17" t="s">
        <v>9</v>
      </c>
      <c r="L5" s="18" t="s">
        <v>10</v>
      </c>
      <c r="M5" s="18" t="s">
        <v>11</v>
      </c>
    </row>
    <row r="6" spans="1:13" x14ac:dyDescent="0.25">
      <c r="A6" s="19"/>
      <c r="B6" s="20"/>
      <c r="C6" s="21"/>
      <c r="D6" s="22"/>
      <c r="E6" s="23"/>
      <c r="F6" s="24"/>
      <c r="G6" s="24"/>
      <c r="H6" s="23"/>
      <c r="I6" s="24"/>
      <c r="J6" s="24"/>
      <c r="K6" s="23"/>
      <c r="L6" s="24"/>
      <c r="M6" s="24"/>
    </row>
    <row r="7" spans="1:13" s="2" customFormat="1" ht="37.5" x14ac:dyDescent="0.25">
      <c r="A7" s="25">
        <v>1</v>
      </c>
      <c r="B7" s="25"/>
      <c r="C7" s="26" t="s">
        <v>12</v>
      </c>
      <c r="D7" s="27" t="s">
        <v>13</v>
      </c>
      <c r="E7" s="27">
        <v>24</v>
      </c>
      <c r="F7" s="28">
        <v>24980000</v>
      </c>
      <c r="G7" s="29">
        <f t="shared" ref="G7:G51" si="0">F7*E7</f>
        <v>599520000</v>
      </c>
      <c r="H7" s="27">
        <f>SUM(H8:H24)</f>
        <v>24</v>
      </c>
      <c r="I7" s="28">
        <v>24980000</v>
      </c>
      <c r="J7" s="29">
        <f t="shared" ref="J7:J51" si="1">I7*H7</f>
        <v>599520000</v>
      </c>
      <c r="K7" s="27"/>
      <c r="L7" s="28"/>
      <c r="M7" s="29"/>
    </row>
    <row r="8" spans="1:13" s="38" customFormat="1" ht="15.75" x14ac:dyDescent="0.25">
      <c r="A8" s="30"/>
      <c r="B8" s="30" t="s">
        <v>14</v>
      </c>
      <c r="C8" s="31"/>
      <c r="D8" s="32"/>
      <c r="E8" s="33" t="s">
        <v>15</v>
      </c>
      <c r="F8" s="34"/>
      <c r="G8" s="35"/>
      <c r="H8" s="32">
        <v>2</v>
      </c>
      <c r="I8" s="36">
        <v>24980000</v>
      </c>
      <c r="J8" s="37">
        <f>H8*I8</f>
        <v>49960000</v>
      </c>
      <c r="K8" s="32"/>
      <c r="L8" s="36"/>
      <c r="M8" s="37"/>
    </row>
    <row r="9" spans="1:13" s="38" customFormat="1" ht="15.75" x14ac:dyDescent="0.25">
      <c r="A9" s="30"/>
      <c r="B9" s="30" t="s">
        <v>16</v>
      </c>
      <c r="C9" s="31"/>
      <c r="D9" s="32"/>
      <c r="E9" s="33" t="s">
        <v>17</v>
      </c>
      <c r="F9" s="34"/>
      <c r="G9" s="35"/>
      <c r="H9" s="32">
        <v>2</v>
      </c>
      <c r="I9" s="36">
        <v>24980000</v>
      </c>
      <c r="J9" s="37">
        <f t="shared" ref="J9:J24" si="2">H9*I9</f>
        <v>49960000</v>
      </c>
      <c r="K9" s="32"/>
      <c r="L9" s="36"/>
      <c r="M9" s="37"/>
    </row>
    <row r="10" spans="1:13" s="38" customFormat="1" ht="15.75" x14ac:dyDescent="0.25">
      <c r="A10" s="30"/>
      <c r="B10" s="30" t="s">
        <v>18</v>
      </c>
      <c r="C10" s="31"/>
      <c r="D10" s="32"/>
      <c r="E10" s="33" t="s">
        <v>19</v>
      </c>
      <c r="F10" s="34"/>
      <c r="G10" s="35"/>
      <c r="H10" s="32">
        <v>1</v>
      </c>
      <c r="I10" s="36">
        <v>24980000</v>
      </c>
      <c r="J10" s="37">
        <f t="shared" si="2"/>
        <v>24980000</v>
      </c>
      <c r="K10" s="32"/>
      <c r="L10" s="36"/>
      <c r="M10" s="37"/>
    </row>
    <row r="11" spans="1:13" s="38" customFormat="1" ht="15.75" x14ac:dyDescent="0.25">
      <c r="A11" s="30"/>
      <c r="B11" s="30" t="s">
        <v>20</v>
      </c>
      <c r="C11" s="31"/>
      <c r="D11" s="32"/>
      <c r="E11" s="33" t="s">
        <v>21</v>
      </c>
      <c r="F11" s="34"/>
      <c r="G11" s="35"/>
      <c r="H11" s="32">
        <v>2</v>
      </c>
      <c r="I11" s="36">
        <v>24980000</v>
      </c>
      <c r="J11" s="37">
        <f t="shared" si="2"/>
        <v>49960000</v>
      </c>
      <c r="K11" s="32"/>
      <c r="L11" s="36"/>
      <c r="M11" s="37"/>
    </row>
    <row r="12" spans="1:13" s="38" customFormat="1" ht="15.75" x14ac:dyDescent="0.25">
      <c r="A12" s="30"/>
      <c r="B12" s="30" t="s">
        <v>22</v>
      </c>
      <c r="C12" s="31"/>
      <c r="D12" s="32"/>
      <c r="E12" s="33" t="s">
        <v>23</v>
      </c>
      <c r="F12" s="34"/>
      <c r="G12" s="35"/>
      <c r="H12" s="32">
        <v>2</v>
      </c>
      <c r="I12" s="36">
        <v>24980000</v>
      </c>
      <c r="J12" s="37">
        <f t="shared" si="2"/>
        <v>49960000</v>
      </c>
      <c r="K12" s="32"/>
      <c r="L12" s="36"/>
      <c r="M12" s="37"/>
    </row>
    <row r="13" spans="1:13" s="38" customFormat="1" ht="15.75" x14ac:dyDescent="0.25">
      <c r="A13" s="30"/>
      <c r="B13" s="30" t="s">
        <v>24</v>
      </c>
      <c r="C13" s="31"/>
      <c r="D13" s="32"/>
      <c r="E13" s="33" t="s">
        <v>25</v>
      </c>
      <c r="F13" s="34"/>
      <c r="G13" s="35"/>
      <c r="H13" s="32">
        <v>2</v>
      </c>
      <c r="I13" s="36">
        <v>24980000</v>
      </c>
      <c r="J13" s="37">
        <f t="shared" si="2"/>
        <v>49960000</v>
      </c>
      <c r="K13" s="32"/>
      <c r="L13" s="36"/>
      <c r="M13" s="37"/>
    </row>
    <row r="14" spans="1:13" s="38" customFormat="1" ht="15.75" x14ac:dyDescent="0.25">
      <c r="A14" s="30"/>
      <c r="B14" s="30" t="s">
        <v>26</v>
      </c>
      <c r="C14" s="31"/>
      <c r="D14" s="32"/>
      <c r="E14" s="33" t="s">
        <v>27</v>
      </c>
      <c r="F14" s="34"/>
      <c r="G14" s="35"/>
      <c r="H14" s="32">
        <v>1</v>
      </c>
      <c r="I14" s="36">
        <v>24980000</v>
      </c>
      <c r="J14" s="37">
        <f t="shared" si="2"/>
        <v>24980000</v>
      </c>
      <c r="K14" s="32"/>
      <c r="L14" s="36"/>
      <c r="M14" s="37"/>
    </row>
    <row r="15" spans="1:13" s="38" customFormat="1" ht="15.75" x14ac:dyDescent="0.25">
      <c r="A15" s="30"/>
      <c r="B15" s="30" t="s">
        <v>28</v>
      </c>
      <c r="C15" s="31"/>
      <c r="D15" s="32"/>
      <c r="E15" s="33" t="s">
        <v>29</v>
      </c>
      <c r="F15" s="34"/>
      <c r="G15" s="35"/>
      <c r="H15" s="32">
        <v>1</v>
      </c>
      <c r="I15" s="36">
        <v>24980000</v>
      </c>
      <c r="J15" s="37">
        <f t="shared" si="2"/>
        <v>24980000</v>
      </c>
      <c r="K15" s="32"/>
      <c r="L15" s="36"/>
      <c r="M15" s="37"/>
    </row>
    <row r="16" spans="1:13" s="38" customFormat="1" ht="15.75" x14ac:dyDescent="0.25">
      <c r="A16" s="30"/>
      <c r="B16" s="30" t="s">
        <v>30</v>
      </c>
      <c r="C16" s="31"/>
      <c r="D16" s="32"/>
      <c r="E16" s="33" t="s">
        <v>31</v>
      </c>
      <c r="F16" s="34"/>
      <c r="G16" s="35"/>
      <c r="H16" s="32">
        <v>1</v>
      </c>
      <c r="I16" s="36">
        <v>24980000</v>
      </c>
      <c r="J16" s="37">
        <f t="shared" si="2"/>
        <v>24980000</v>
      </c>
      <c r="K16" s="32"/>
      <c r="L16" s="36"/>
      <c r="M16" s="37"/>
    </row>
    <row r="17" spans="1:13" s="38" customFormat="1" ht="15.75" x14ac:dyDescent="0.25">
      <c r="A17" s="30"/>
      <c r="B17" s="30" t="s">
        <v>32</v>
      </c>
      <c r="C17" s="31"/>
      <c r="D17" s="32"/>
      <c r="E17" s="33" t="s">
        <v>33</v>
      </c>
      <c r="F17" s="34"/>
      <c r="G17" s="35"/>
      <c r="H17" s="32">
        <v>2</v>
      </c>
      <c r="I17" s="36">
        <v>24980000</v>
      </c>
      <c r="J17" s="37">
        <f t="shared" si="2"/>
        <v>49960000</v>
      </c>
      <c r="K17" s="32"/>
      <c r="L17" s="36"/>
      <c r="M17" s="37"/>
    </row>
    <row r="18" spans="1:13" s="38" customFormat="1" ht="15.75" x14ac:dyDescent="0.25">
      <c r="A18" s="30"/>
      <c r="B18" s="30" t="s">
        <v>34</v>
      </c>
      <c r="C18" s="31"/>
      <c r="D18" s="32"/>
      <c r="E18" s="33" t="s">
        <v>35</v>
      </c>
      <c r="F18" s="34"/>
      <c r="G18" s="35"/>
      <c r="H18" s="32">
        <v>1</v>
      </c>
      <c r="I18" s="36">
        <v>24980000</v>
      </c>
      <c r="J18" s="37">
        <f t="shared" si="2"/>
        <v>24980000</v>
      </c>
      <c r="K18" s="32"/>
      <c r="L18" s="36"/>
      <c r="M18" s="37"/>
    </row>
    <row r="19" spans="1:13" s="38" customFormat="1" ht="15.75" x14ac:dyDescent="0.25">
      <c r="A19" s="30"/>
      <c r="B19" s="30" t="s">
        <v>36</v>
      </c>
      <c r="C19" s="31"/>
      <c r="D19" s="32"/>
      <c r="E19" s="33" t="s">
        <v>37</v>
      </c>
      <c r="F19" s="34"/>
      <c r="G19" s="35"/>
      <c r="H19" s="32">
        <v>3</v>
      </c>
      <c r="I19" s="36">
        <v>24980000</v>
      </c>
      <c r="J19" s="37">
        <f t="shared" si="2"/>
        <v>74940000</v>
      </c>
      <c r="K19" s="32"/>
      <c r="L19" s="36"/>
      <c r="M19" s="37"/>
    </row>
    <row r="20" spans="1:13" s="38" customFormat="1" ht="15.75" x14ac:dyDescent="0.25">
      <c r="A20" s="30"/>
      <c r="B20" s="30" t="s">
        <v>38</v>
      </c>
      <c r="C20" s="31" t="s">
        <v>39</v>
      </c>
      <c r="D20" s="32"/>
      <c r="E20" s="33" t="s">
        <v>40</v>
      </c>
      <c r="F20" s="34"/>
      <c r="G20" s="35"/>
      <c r="H20" s="32">
        <v>0</v>
      </c>
      <c r="I20" s="36"/>
      <c r="J20" s="37">
        <f t="shared" si="2"/>
        <v>0</v>
      </c>
      <c r="K20" s="32"/>
      <c r="L20" s="36"/>
      <c r="M20" s="37"/>
    </row>
    <row r="21" spans="1:13" s="38" customFormat="1" ht="15.75" x14ac:dyDescent="0.25">
      <c r="A21" s="30"/>
      <c r="B21" s="30" t="s">
        <v>41</v>
      </c>
      <c r="C21" s="31"/>
      <c r="D21" s="32"/>
      <c r="E21" s="33" t="s">
        <v>42</v>
      </c>
      <c r="F21" s="34"/>
      <c r="G21" s="35"/>
      <c r="H21" s="32">
        <v>1</v>
      </c>
      <c r="I21" s="36">
        <v>24980000</v>
      </c>
      <c r="J21" s="37">
        <f t="shared" si="2"/>
        <v>24980000</v>
      </c>
      <c r="K21" s="32"/>
      <c r="L21" s="36"/>
      <c r="M21" s="37"/>
    </row>
    <row r="22" spans="1:13" s="38" customFormat="1" ht="15.75" x14ac:dyDescent="0.25">
      <c r="A22" s="30"/>
      <c r="B22" s="30" t="s">
        <v>43</v>
      </c>
      <c r="C22" s="31" t="s">
        <v>39</v>
      </c>
      <c r="D22" s="32"/>
      <c r="E22" s="33" t="s">
        <v>44</v>
      </c>
      <c r="F22" s="34"/>
      <c r="G22" s="35"/>
      <c r="H22" s="32">
        <v>0</v>
      </c>
      <c r="I22" s="36"/>
      <c r="J22" s="37">
        <f t="shared" si="2"/>
        <v>0</v>
      </c>
      <c r="K22" s="32"/>
      <c r="L22" s="36"/>
      <c r="M22" s="37"/>
    </row>
    <row r="23" spans="1:13" s="38" customFormat="1" ht="15.75" x14ac:dyDescent="0.25">
      <c r="A23" s="30"/>
      <c r="B23" s="30" t="s">
        <v>45</v>
      </c>
      <c r="C23" s="31"/>
      <c r="D23" s="32"/>
      <c r="E23" s="33" t="s">
        <v>46</v>
      </c>
      <c r="F23" s="34"/>
      <c r="G23" s="35"/>
      <c r="H23" s="32">
        <v>2</v>
      </c>
      <c r="I23" s="36">
        <v>24980000</v>
      </c>
      <c r="J23" s="37">
        <f t="shared" si="2"/>
        <v>49960000</v>
      </c>
      <c r="K23" s="32"/>
      <c r="L23" s="36"/>
      <c r="M23" s="37"/>
    </row>
    <row r="24" spans="1:13" s="38" customFormat="1" ht="15.75" x14ac:dyDescent="0.25">
      <c r="A24" s="30"/>
      <c r="B24" s="30" t="s">
        <v>47</v>
      </c>
      <c r="C24" s="31"/>
      <c r="D24" s="32"/>
      <c r="E24" s="33" t="s">
        <v>48</v>
      </c>
      <c r="F24" s="34"/>
      <c r="G24" s="35"/>
      <c r="H24" s="32">
        <v>1</v>
      </c>
      <c r="I24" s="36">
        <v>24980000</v>
      </c>
      <c r="J24" s="37">
        <f t="shared" si="2"/>
        <v>24980000</v>
      </c>
      <c r="K24" s="32"/>
      <c r="L24" s="36"/>
      <c r="M24" s="37"/>
    </row>
    <row r="25" spans="1:13" s="38" customFormat="1" ht="15.75" x14ac:dyDescent="0.25">
      <c r="A25" s="30"/>
      <c r="B25" s="30"/>
      <c r="C25" s="31"/>
      <c r="D25" s="32"/>
      <c r="E25" s="39"/>
      <c r="F25" s="40"/>
      <c r="G25" s="41"/>
      <c r="H25" s="32"/>
      <c r="I25" s="36"/>
      <c r="J25" s="37"/>
      <c r="K25" s="32"/>
      <c r="L25" s="36"/>
      <c r="M25" s="37"/>
    </row>
    <row r="26" spans="1:13" s="2" customFormat="1" ht="56.25" x14ac:dyDescent="0.25">
      <c r="A26" s="25">
        <v>2</v>
      </c>
      <c r="B26" s="25"/>
      <c r="C26" s="26" t="s">
        <v>49</v>
      </c>
      <c r="D26" s="27" t="s">
        <v>50</v>
      </c>
      <c r="E26" s="27">
        <v>54</v>
      </c>
      <c r="F26" s="28">
        <v>18850000</v>
      </c>
      <c r="G26" s="29">
        <f t="shared" si="0"/>
        <v>1017900000</v>
      </c>
      <c r="H26" s="42">
        <f>SUM(H27:H42)</f>
        <v>54</v>
      </c>
      <c r="I26" s="28">
        <v>18850000</v>
      </c>
      <c r="J26" s="29">
        <f t="shared" si="1"/>
        <v>1017900000</v>
      </c>
      <c r="K26" s="27"/>
      <c r="L26" s="28"/>
      <c r="M26" s="29"/>
    </row>
    <row r="27" spans="1:13" s="38" customFormat="1" ht="15.75" x14ac:dyDescent="0.25">
      <c r="A27" s="30"/>
      <c r="B27" s="30" t="s">
        <v>51</v>
      </c>
      <c r="C27" s="31"/>
      <c r="D27" s="32"/>
      <c r="E27" s="33" t="s">
        <v>15</v>
      </c>
      <c r="F27" s="34"/>
      <c r="G27" s="35"/>
      <c r="H27" s="32">
        <v>6</v>
      </c>
      <c r="I27" s="36">
        <v>18850000</v>
      </c>
      <c r="J27" s="43">
        <f t="shared" si="1"/>
        <v>113100000</v>
      </c>
      <c r="K27" s="32"/>
      <c r="L27" s="36"/>
      <c r="M27" s="37"/>
    </row>
    <row r="28" spans="1:13" s="38" customFormat="1" ht="15.75" x14ac:dyDescent="0.25">
      <c r="A28" s="30"/>
      <c r="B28" s="30" t="s">
        <v>52</v>
      </c>
      <c r="C28" s="31"/>
      <c r="D28" s="32"/>
      <c r="E28" s="33" t="s">
        <v>17</v>
      </c>
      <c r="F28" s="34"/>
      <c r="G28" s="35"/>
      <c r="H28" s="32">
        <v>3</v>
      </c>
      <c r="I28" s="36">
        <v>18850000</v>
      </c>
      <c r="J28" s="43">
        <f t="shared" si="1"/>
        <v>56550000</v>
      </c>
      <c r="K28" s="32"/>
      <c r="L28" s="36"/>
      <c r="M28" s="37"/>
    </row>
    <row r="29" spans="1:13" s="38" customFormat="1" ht="15.75" x14ac:dyDescent="0.25">
      <c r="A29" s="30"/>
      <c r="B29" s="30" t="s">
        <v>53</v>
      </c>
      <c r="C29" s="31" t="s">
        <v>39</v>
      </c>
      <c r="D29" s="32"/>
      <c r="E29" s="33" t="s">
        <v>19</v>
      </c>
      <c r="F29" s="34"/>
      <c r="G29" s="35"/>
      <c r="H29" s="32">
        <v>0</v>
      </c>
      <c r="I29" s="36"/>
      <c r="J29" s="43">
        <f t="shared" si="1"/>
        <v>0</v>
      </c>
      <c r="K29" s="32"/>
      <c r="L29" s="36"/>
      <c r="M29" s="37"/>
    </row>
    <row r="30" spans="1:13" s="38" customFormat="1" ht="15.75" x14ac:dyDescent="0.25">
      <c r="A30" s="30"/>
      <c r="B30" s="30" t="s">
        <v>54</v>
      </c>
      <c r="C30" s="31"/>
      <c r="D30" s="32"/>
      <c r="E30" s="33" t="s">
        <v>21</v>
      </c>
      <c r="F30" s="34"/>
      <c r="G30" s="35"/>
      <c r="H30" s="32">
        <v>5</v>
      </c>
      <c r="I30" s="36">
        <v>18850000</v>
      </c>
      <c r="J30" s="43">
        <f t="shared" si="1"/>
        <v>94250000</v>
      </c>
      <c r="K30" s="32"/>
      <c r="L30" s="36"/>
      <c r="M30" s="37"/>
    </row>
    <row r="31" spans="1:13" s="38" customFormat="1" ht="15.75" x14ac:dyDescent="0.25">
      <c r="A31" s="30"/>
      <c r="B31" s="30" t="s">
        <v>55</v>
      </c>
      <c r="C31" s="31"/>
      <c r="D31" s="32"/>
      <c r="E31" s="33" t="s">
        <v>23</v>
      </c>
      <c r="F31" s="34"/>
      <c r="G31" s="35"/>
      <c r="H31" s="32">
        <v>4</v>
      </c>
      <c r="I31" s="36">
        <v>18850000</v>
      </c>
      <c r="J31" s="43">
        <f t="shared" si="1"/>
        <v>75400000</v>
      </c>
      <c r="K31" s="32"/>
      <c r="L31" s="36"/>
      <c r="M31" s="37"/>
    </row>
    <row r="32" spans="1:13" s="38" customFormat="1" ht="15.75" x14ac:dyDescent="0.25">
      <c r="A32" s="30"/>
      <c r="B32" s="30" t="s">
        <v>56</v>
      </c>
      <c r="C32" s="31"/>
      <c r="D32" s="32"/>
      <c r="E32" s="33" t="s">
        <v>25</v>
      </c>
      <c r="F32" s="34"/>
      <c r="G32" s="35"/>
      <c r="H32" s="32">
        <v>6</v>
      </c>
      <c r="I32" s="36">
        <v>18850000</v>
      </c>
      <c r="J32" s="43">
        <f t="shared" si="1"/>
        <v>113100000</v>
      </c>
      <c r="K32" s="32"/>
      <c r="L32" s="36"/>
      <c r="M32" s="37"/>
    </row>
    <row r="33" spans="1:13" s="38" customFormat="1" ht="15.75" x14ac:dyDescent="0.25">
      <c r="A33" s="30"/>
      <c r="B33" s="30" t="s">
        <v>57</v>
      </c>
      <c r="C33" s="31"/>
      <c r="D33" s="32"/>
      <c r="E33" s="33" t="s">
        <v>27</v>
      </c>
      <c r="F33" s="34"/>
      <c r="G33" s="35"/>
      <c r="H33" s="32">
        <v>4</v>
      </c>
      <c r="I33" s="36">
        <v>18850000</v>
      </c>
      <c r="J33" s="43">
        <f t="shared" si="1"/>
        <v>75400000</v>
      </c>
      <c r="K33" s="32"/>
      <c r="L33" s="36"/>
      <c r="M33" s="37"/>
    </row>
    <row r="34" spans="1:13" s="38" customFormat="1" ht="15.75" x14ac:dyDescent="0.25">
      <c r="A34" s="30"/>
      <c r="B34" s="30" t="s">
        <v>58</v>
      </c>
      <c r="C34" s="31"/>
      <c r="D34" s="32"/>
      <c r="E34" s="33" t="s">
        <v>29</v>
      </c>
      <c r="F34" s="34"/>
      <c r="G34" s="35"/>
      <c r="H34" s="32">
        <v>2</v>
      </c>
      <c r="I34" s="36">
        <v>18850000</v>
      </c>
      <c r="J34" s="43">
        <f t="shared" si="1"/>
        <v>37700000</v>
      </c>
      <c r="K34" s="32"/>
      <c r="L34" s="36"/>
      <c r="M34" s="37"/>
    </row>
    <row r="35" spans="1:13" s="38" customFormat="1" ht="15.75" x14ac:dyDescent="0.25">
      <c r="A35" s="30"/>
      <c r="B35" s="30" t="s">
        <v>59</v>
      </c>
      <c r="C35" s="31"/>
      <c r="D35" s="32"/>
      <c r="E35" s="33" t="s">
        <v>31</v>
      </c>
      <c r="F35" s="34"/>
      <c r="G35" s="35"/>
      <c r="H35" s="32">
        <v>2</v>
      </c>
      <c r="I35" s="36">
        <v>18850000</v>
      </c>
      <c r="J35" s="43">
        <f t="shared" si="1"/>
        <v>37700000</v>
      </c>
      <c r="K35" s="32"/>
      <c r="L35" s="36"/>
      <c r="M35" s="37"/>
    </row>
    <row r="36" spans="1:13" s="38" customFormat="1" ht="15.75" x14ac:dyDescent="0.25">
      <c r="A36" s="30"/>
      <c r="B36" s="30" t="s">
        <v>60</v>
      </c>
      <c r="C36" s="31"/>
      <c r="D36" s="32"/>
      <c r="E36" s="33" t="s">
        <v>33</v>
      </c>
      <c r="F36" s="34"/>
      <c r="G36" s="35"/>
      <c r="H36" s="32">
        <v>2</v>
      </c>
      <c r="I36" s="36">
        <v>18850000</v>
      </c>
      <c r="J36" s="43">
        <f t="shared" si="1"/>
        <v>37700000</v>
      </c>
      <c r="K36" s="32"/>
      <c r="L36" s="36"/>
      <c r="M36" s="37"/>
    </row>
    <row r="37" spans="1:13" s="38" customFormat="1" ht="15.75" x14ac:dyDescent="0.25">
      <c r="A37" s="30"/>
      <c r="B37" s="30" t="s">
        <v>61</v>
      </c>
      <c r="C37" s="31"/>
      <c r="D37" s="32"/>
      <c r="E37" s="33" t="s">
        <v>35</v>
      </c>
      <c r="F37" s="34"/>
      <c r="G37" s="35"/>
      <c r="H37" s="44">
        <v>1</v>
      </c>
      <c r="I37" s="36">
        <v>18850000</v>
      </c>
      <c r="J37" s="43">
        <f t="shared" si="1"/>
        <v>18850000</v>
      </c>
      <c r="K37" s="32"/>
      <c r="L37" s="36"/>
      <c r="M37" s="37"/>
    </row>
    <row r="38" spans="1:13" s="38" customFormat="1" ht="15.75" x14ac:dyDescent="0.25">
      <c r="A38" s="30"/>
      <c r="B38" s="30" t="s">
        <v>62</v>
      </c>
      <c r="C38" s="31"/>
      <c r="D38" s="32"/>
      <c r="E38" s="33" t="s">
        <v>37</v>
      </c>
      <c r="F38" s="34"/>
      <c r="G38" s="35"/>
      <c r="H38" s="32">
        <v>5</v>
      </c>
      <c r="I38" s="36">
        <v>18850000</v>
      </c>
      <c r="J38" s="43">
        <f t="shared" si="1"/>
        <v>94250000</v>
      </c>
      <c r="K38" s="32"/>
      <c r="L38" s="36"/>
      <c r="M38" s="37"/>
    </row>
    <row r="39" spans="1:13" s="38" customFormat="1" ht="15.75" x14ac:dyDescent="0.25">
      <c r="A39" s="30"/>
      <c r="B39" s="30" t="s">
        <v>63</v>
      </c>
      <c r="C39" s="31"/>
      <c r="D39" s="32"/>
      <c r="E39" s="33" t="s">
        <v>42</v>
      </c>
      <c r="F39" s="34"/>
      <c r="G39" s="35"/>
      <c r="H39" s="32">
        <v>5</v>
      </c>
      <c r="I39" s="36">
        <v>18850000</v>
      </c>
      <c r="J39" s="43">
        <f t="shared" si="1"/>
        <v>94250000</v>
      </c>
      <c r="K39" s="32"/>
      <c r="L39" s="36"/>
      <c r="M39" s="37"/>
    </row>
    <row r="40" spans="1:13" s="38" customFormat="1" ht="15.75" x14ac:dyDescent="0.25">
      <c r="A40" s="30"/>
      <c r="B40" s="30" t="s">
        <v>64</v>
      </c>
      <c r="C40" s="31"/>
      <c r="D40" s="32"/>
      <c r="E40" s="33" t="s">
        <v>46</v>
      </c>
      <c r="F40" s="34"/>
      <c r="G40" s="35"/>
      <c r="H40" s="32">
        <v>6</v>
      </c>
      <c r="I40" s="36">
        <v>18850000</v>
      </c>
      <c r="J40" s="43">
        <f>I40*H40</f>
        <v>113100000</v>
      </c>
      <c r="K40" s="32"/>
      <c r="L40" s="36"/>
      <c r="M40" s="37"/>
    </row>
    <row r="41" spans="1:13" s="38" customFormat="1" ht="15.75" x14ac:dyDescent="0.25">
      <c r="A41" s="30"/>
      <c r="B41" s="30" t="s">
        <v>65</v>
      </c>
      <c r="C41" s="31"/>
      <c r="D41" s="32"/>
      <c r="E41" s="33" t="s">
        <v>48</v>
      </c>
      <c r="F41" s="34"/>
      <c r="G41" s="35"/>
      <c r="H41" s="32">
        <v>2</v>
      </c>
      <c r="I41" s="36">
        <v>18850000</v>
      </c>
      <c r="J41" s="43">
        <f>I41*H41</f>
        <v>37700000</v>
      </c>
      <c r="K41" s="32"/>
      <c r="L41" s="36"/>
      <c r="M41" s="37"/>
    </row>
    <row r="42" spans="1:13" s="38" customFormat="1" ht="15.75" x14ac:dyDescent="0.25">
      <c r="A42" s="30"/>
      <c r="B42" s="30" t="s">
        <v>66</v>
      </c>
      <c r="C42" s="31"/>
      <c r="D42" s="32"/>
      <c r="E42" s="33" t="s">
        <v>44</v>
      </c>
      <c r="F42" s="34"/>
      <c r="G42" s="35"/>
      <c r="H42" s="44">
        <v>1</v>
      </c>
      <c r="I42" s="36">
        <v>18850000</v>
      </c>
      <c r="J42" s="43">
        <f>I42*H42</f>
        <v>18850000</v>
      </c>
      <c r="K42" s="32"/>
      <c r="L42" s="36"/>
      <c r="M42" s="37"/>
    </row>
    <row r="43" spans="1:13" s="2" customFormat="1" ht="56.25" x14ac:dyDescent="0.25">
      <c r="A43" s="25">
        <v>3</v>
      </c>
      <c r="B43" s="25"/>
      <c r="C43" s="26" t="s">
        <v>67</v>
      </c>
      <c r="D43" s="27" t="s">
        <v>50</v>
      </c>
      <c r="E43" s="27">
        <v>2</v>
      </c>
      <c r="F43" s="28">
        <v>44800000</v>
      </c>
      <c r="G43" s="29">
        <f t="shared" si="0"/>
        <v>89600000</v>
      </c>
      <c r="H43" s="27">
        <f>SUM(H44:H44)</f>
        <v>2</v>
      </c>
      <c r="I43" s="28">
        <v>44800000</v>
      </c>
      <c r="J43" s="29">
        <f t="shared" si="1"/>
        <v>89600000</v>
      </c>
      <c r="K43" s="27"/>
      <c r="L43" s="28"/>
      <c r="M43" s="29"/>
    </row>
    <row r="44" spans="1:13" s="38" customFormat="1" ht="15.75" x14ac:dyDescent="0.25">
      <c r="A44" s="30"/>
      <c r="B44" s="30" t="s">
        <v>68</v>
      </c>
      <c r="C44" s="31"/>
      <c r="D44" s="32"/>
      <c r="E44" s="33" t="s">
        <v>40</v>
      </c>
      <c r="F44" s="34"/>
      <c r="G44" s="35"/>
      <c r="H44" s="45">
        <v>2</v>
      </c>
      <c r="I44" s="36">
        <v>44800000</v>
      </c>
      <c r="J44" s="43">
        <f>I44*H44</f>
        <v>89600000</v>
      </c>
      <c r="K44" s="32"/>
      <c r="L44" s="36"/>
      <c r="M44" s="37"/>
    </row>
    <row r="45" spans="1:13" s="38" customFormat="1" ht="15.75" x14ac:dyDescent="0.25">
      <c r="A45" s="30"/>
      <c r="B45" s="30"/>
      <c r="C45" s="31"/>
      <c r="D45" s="32"/>
      <c r="E45" s="39"/>
      <c r="F45" s="40"/>
      <c r="G45" s="41"/>
      <c r="H45" s="32"/>
      <c r="I45" s="36"/>
      <c r="J45" s="43"/>
      <c r="K45" s="32"/>
      <c r="L45" s="36"/>
      <c r="M45" s="37"/>
    </row>
    <row r="46" spans="1:13" ht="168.75" x14ac:dyDescent="0.25">
      <c r="A46" s="46">
        <v>4</v>
      </c>
      <c r="B46" s="46"/>
      <c r="C46" s="47" t="s">
        <v>69</v>
      </c>
      <c r="D46" s="48" t="s">
        <v>13</v>
      </c>
      <c r="E46" s="48">
        <v>680</v>
      </c>
      <c r="F46" s="28">
        <v>1396000</v>
      </c>
      <c r="G46" s="49">
        <f t="shared" si="0"/>
        <v>949280000</v>
      </c>
      <c r="H46" s="48">
        <v>680</v>
      </c>
      <c r="I46" s="28">
        <v>1396000</v>
      </c>
      <c r="J46" s="49">
        <f t="shared" si="1"/>
        <v>949280000</v>
      </c>
      <c r="K46" s="48"/>
      <c r="L46" s="28"/>
      <c r="M46" s="49"/>
    </row>
    <row r="47" spans="1:13" ht="112.5" x14ac:dyDescent="0.25">
      <c r="A47" s="46">
        <v>5</v>
      </c>
      <c r="B47" s="46"/>
      <c r="C47" s="47" t="s">
        <v>70</v>
      </c>
      <c r="D47" s="48" t="s">
        <v>13</v>
      </c>
      <c r="E47" s="48">
        <v>24</v>
      </c>
      <c r="F47" s="28">
        <v>3980000</v>
      </c>
      <c r="G47" s="49">
        <f t="shared" si="0"/>
        <v>95520000</v>
      </c>
      <c r="H47" s="48">
        <v>24</v>
      </c>
      <c r="I47" s="28">
        <v>3980000</v>
      </c>
      <c r="J47" s="49">
        <f t="shared" si="1"/>
        <v>95520000</v>
      </c>
      <c r="K47" s="48"/>
      <c r="L47" s="28"/>
      <c r="M47" s="49"/>
    </row>
    <row r="48" spans="1:13" x14ac:dyDescent="0.25">
      <c r="A48" s="50"/>
      <c r="B48" s="50"/>
      <c r="C48" s="51"/>
      <c r="D48" s="52"/>
      <c r="E48" s="52"/>
      <c r="F48" s="53"/>
      <c r="G48" s="54"/>
      <c r="H48" s="52"/>
      <c r="I48" s="53"/>
      <c r="J48" s="54"/>
      <c r="K48" s="52"/>
      <c r="L48" s="53"/>
      <c r="M48" s="54"/>
    </row>
    <row r="49" spans="1:13" ht="187.5" x14ac:dyDescent="0.25">
      <c r="A49" s="46">
        <v>6</v>
      </c>
      <c r="B49" s="46"/>
      <c r="C49" s="47" t="s">
        <v>71</v>
      </c>
      <c r="D49" s="48" t="s">
        <v>13</v>
      </c>
      <c r="E49" s="48">
        <v>400</v>
      </c>
      <c r="F49" s="28">
        <v>1400000</v>
      </c>
      <c r="G49" s="49">
        <f t="shared" si="0"/>
        <v>560000000</v>
      </c>
      <c r="H49" s="48"/>
      <c r="I49" s="28"/>
      <c r="J49" s="49"/>
      <c r="K49" s="48">
        <v>400</v>
      </c>
      <c r="L49" s="28">
        <v>1400000</v>
      </c>
      <c r="M49" s="49">
        <f t="shared" ref="M49" si="3">L49*K49</f>
        <v>560000000</v>
      </c>
    </row>
    <row r="50" spans="1:13" x14ac:dyDescent="0.25">
      <c r="A50" s="50"/>
      <c r="B50" s="50"/>
      <c r="C50" s="51"/>
      <c r="D50" s="52"/>
      <c r="E50" s="52"/>
      <c r="F50" s="53"/>
      <c r="G50" s="54"/>
      <c r="H50" s="52"/>
      <c r="I50" s="53"/>
      <c r="J50" s="54"/>
      <c r="K50" s="52"/>
      <c r="L50" s="53"/>
      <c r="M50" s="54"/>
    </row>
    <row r="51" spans="1:13" s="55" customFormat="1" ht="56.25" x14ac:dyDescent="0.25">
      <c r="A51" s="46">
        <v>7</v>
      </c>
      <c r="B51" s="46"/>
      <c r="C51" s="47" t="s">
        <v>72</v>
      </c>
      <c r="D51" s="48" t="s">
        <v>13</v>
      </c>
      <c r="E51" s="48">
        <v>70</v>
      </c>
      <c r="F51" s="28">
        <v>3950000</v>
      </c>
      <c r="G51" s="49">
        <f t="shared" si="0"/>
        <v>276500000</v>
      </c>
      <c r="H51" s="42">
        <f>SUM(H52:H68)</f>
        <v>70</v>
      </c>
      <c r="I51" s="28">
        <v>3950000</v>
      </c>
      <c r="J51" s="49">
        <f t="shared" si="1"/>
        <v>276500000</v>
      </c>
      <c r="K51" s="48"/>
      <c r="L51" s="28"/>
      <c r="M51" s="49"/>
    </row>
    <row r="52" spans="1:13" s="38" customFormat="1" ht="15.75" x14ac:dyDescent="0.25">
      <c r="A52" s="30"/>
      <c r="B52" s="30" t="s">
        <v>73</v>
      </c>
      <c r="C52" s="31"/>
      <c r="D52" s="32"/>
      <c r="E52" s="33" t="s">
        <v>15</v>
      </c>
      <c r="F52" s="34"/>
      <c r="G52" s="35"/>
      <c r="H52" s="32">
        <v>6</v>
      </c>
      <c r="I52" s="36">
        <v>3950000</v>
      </c>
      <c r="J52" s="37">
        <f>H52*I52</f>
        <v>23700000</v>
      </c>
      <c r="K52" s="32"/>
      <c r="L52" s="36"/>
      <c r="M52" s="37"/>
    </row>
    <row r="53" spans="1:13" s="38" customFormat="1" ht="15.75" x14ac:dyDescent="0.25">
      <c r="A53" s="30"/>
      <c r="B53" s="30" t="s">
        <v>74</v>
      </c>
      <c r="C53" s="31"/>
      <c r="D53" s="32"/>
      <c r="E53" s="33" t="s">
        <v>17</v>
      </c>
      <c r="F53" s="34"/>
      <c r="G53" s="35"/>
      <c r="H53" s="32">
        <v>10</v>
      </c>
      <c r="I53" s="36">
        <v>3950000</v>
      </c>
      <c r="J53" s="37">
        <f t="shared" ref="J53:J68" si="4">H53*I53</f>
        <v>39500000</v>
      </c>
      <c r="K53" s="32"/>
      <c r="L53" s="36"/>
      <c r="M53" s="37"/>
    </row>
    <row r="54" spans="1:13" s="38" customFormat="1" ht="15.75" x14ac:dyDescent="0.25">
      <c r="A54" s="30"/>
      <c r="B54" s="30" t="s">
        <v>75</v>
      </c>
      <c r="C54" s="31"/>
      <c r="D54" s="32"/>
      <c r="E54" s="33" t="s">
        <v>19</v>
      </c>
      <c r="F54" s="34"/>
      <c r="G54" s="35"/>
      <c r="H54" s="32">
        <v>4</v>
      </c>
      <c r="I54" s="36">
        <v>3950000</v>
      </c>
      <c r="J54" s="37">
        <f t="shared" si="4"/>
        <v>15800000</v>
      </c>
      <c r="K54" s="32"/>
      <c r="L54" s="36"/>
      <c r="M54" s="37"/>
    </row>
    <row r="55" spans="1:13" s="38" customFormat="1" ht="15.75" x14ac:dyDescent="0.25">
      <c r="A55" s="30"/>
      <c r="B55" s="30" t="s">
        <v>76</v>
      </c>
      <c r="C55" s="31"/>
      <c r="D55" s="32"/>
      <c r="E55" s="33" t="s">
        <v>21</v>
      </c>
      <c r="F55" s="34"/>
      <c r="G55" s="35"/>
      <c r="H55" s="32">
        <v>5</v>
      </c>
      <c r="I55" s="36">
        <v>3950000</v>
      </c>
      <c r="J55" s="37">
        <f t="shared" si="4"/>
        <v>19750000</v>
      </c>
      <c r="K55" s="32"/>
      <c r="L55" s="36"/>
      <c r="M55" s="37"/>
    </row>
    <row r="56" spans="1:13" s="38" customFormat="1" ht="15.75" x14ac:dyDescent="0.25">
      <c r="A56" s="30"/>
      <c r="B56" s="30" t="s">
        <v>77</v>
      </c>
      <c r="C56" s="31"/>
      <c r="D56" s="32"/>
      <c r="E56" s="33" t="s">
        <v>23</v>
      </c>
      <c r="F56" s="34"/>
      <c r="G56" s="35"/>
      <c r="H56" s="32">
        <v>10</v>
      </c>
      <c r="I56" s="36">
        <v>3950000</v>
      </c>
      <c r="J56" s="37">
        <f t="shared" si="4"/>
        <v>39500000</v>
      </c>
      <c r="K56" s="32"/>
      <c r="L56" s="36"/>
      <c r="M56" s="37"/>
    </row>
    <row r="57" spans="1:13" s="38" customFormat="1" ht="15.75" x14ac:dyDescent="0.25">
      <c r="A57" s="30"/>
      <c r="B57" s="30" t="s">
        <v>78</v>
      </c>
      <c r="C57" s="31"/>
      <c r="D57" s="32"/>
      <c r="E57" s="33" t="s">
        <v>25</v>
      </c>
      <c r="F57" s="34"/>
      <c r="G57" s="35"/>
      <c r="H57" s="56">
        <v>8</v>
      </c>
      <c r="I57" s="36">
        <v>3950000</v>
      </c>
      <c r="J57" s="37">
        <f t="shared" si="4"/>
        <v>31600000</v>
      </c>
      <c r="K57" s="32"/>
      <c r="L57" s="36"/>
      <c r="M57" s="37"/>
    </row>
    <row r="58" spans="1:13" s="38" customFormat="1" ht="15.75" x14ac:dyDescent="0.25">
      <c r="A58" s="30"/>
      <c r="B58" s="30" t="s">
        <v>79</v>
      </c>
      <c r="C58" s="31"/>
      <c r="D58" s="32"/>
      <c r="E58" s="33" t="s">
        <v>27</v>
      </c>
      <c r="F58" s="34"/>
      <c r="G58" s="35"/>
      <c r="H58" s="32">
        <v>4</v>
      </c>
      <c r="I58" s="36">
        <v>3950000</v>
      </c>
      <c r="J58" s="37">
        <f t="shared" si="4"/>
        <v>15800000</v>
      </c>
      <c r="K58" s="32"/>
      <c r="L58" s="36"/>
      <c r="M58" s="37"/>
    </row>
    <row r="59" spans="1:13" s="38" customFormat="1" ht="15.75" x14ac:dyDescent="0.25">
      <c r="A59" s="30"/>
      <c r="B59" s="30" t="s">
        <v>80</v>
      </c>
      <c r="C59" s="31" t="s">
        <v>81</v>
      </c>
      <c r="D59" s="32"/>
      <c r="E59" s="33" t="s">
        <v>29</v>
      </c>
      <c r="F59" s="34"/>
      <c r="G59" s="35"/>
      <c r="H59" s="32"/>
      <c r="I59" s="36"/>
      <c r="J59" s="37">
        <f t="shared" si="4"/>
        <v>0</v>
      </c>
      <c r="K59" s="32"/>
      <c r="L59" s="36"/>
      <c r="M59" s="37"/>
    </row>
    <row r="60" spans="1:13" s="38" customFormat="1" ht="15.75" x14ac:dyDescent="0.25">
      <c r="A60" s="30"/>
      <c r="B60" s="30" t="s">
        <v>82</v>
      </c>
      <c r="C60" s="31"/>
      <c r="D60" s="32"/>
      <c r="E60" s="33" t="s">
        <v>31</v>
      </c>
      <c r="F60" s="34"/>
      <c r="G60" s="35"/>
      <c r="H60" s="32">
        <v>2</v>
      </c>
      <c r="I60" s="36">
        <v>3950000</v>
      </c>
      <c r="J60" s="37">
        <f t="shared" si="4"/>
        <v>7900000</v>
      </c>
      <c r="K60" s="32"/>
      <c r="L60" s="36"/>
      <c r="M60" s="37"/>
    </row>
    <row r="61" spans="1:13" s="38" customFormat="1" ht="15.75" x14ac:dyDescent="0.25">
      <c r="A61" s="30"/>
      <c r="B61" s="30" t="s">
        <v>83</v>
      </c>
      <c r="C61" s="31"/>
      <c r="D61" s="32"/>
      <c r="E61" s="33" t="s">
        <v>33</v>
      </c>
      <c r="F61" s="34"/>
      <c r="G61" s="35"/>
      <c r="H61" s="32">
        <v>2</v>
      </c>
      <c r="I61" s="36">
        <v>3950000</v>
      </c>
      <c r="J61" s="37">
        <f t="shared" si="4"/>
        <v>7900000</v>
      </c>
      <c r="K61" s="32"/>
      <c r="L61" s="36"/>
      <c r="M61" s="37"/>
    </row>
    <row r="62" spans="1:13" s="38" customFormat="1" ht="15.75" x14ac:dyDescent="0.25">
      <c r="A62" s="30"/>
      <c r="B62" s="30" t="s">
        <v>84</v>
      </c>
      <c r="C62" s="31" t="s">
        <v>39</v>
      </c>
      <c r="D62" s="32"/>
      <c r="E62" s="33" t="s">
        <v>35</v>
      </c>
      <c r="F62" s="34"/>
      <c r="G62" s="35"/>
      <c r="H62" s="32">
        <v>0</v>
      </c>
      <c r="I62" s="36"/>
      <c r="J62" s="37">
        <f t="shared" si="4"/>
        <v>0</v>
      </c>
      <c r="K62" s="32"/>
      <c r="L62" s="36"/>
      <c r="M62" s="37"/>
    </row>
    <row r="63" spans="1:13" s="38" customFormat="1" ht="15.75" x14ac:dyDescent="0.25">
      <c r="A63" s="30"/>
      <c r="B63" s="30" t="s">
        <v>85</v>
      </c>
      <c r="C63" s="31" t="s">
        <v>39</v>
      </c>
      <c r="D63" s="32"/>
      <c r="E63" s="33" t="s">
        <v>37</v>
      </c>
      <c r="F63" s="34"/>
      <c r="G63" s="35"/>
      <c r="H63" s="32">
        <v>0</v>
      </c>
      <c r="I63" s="36"/>
      <c r="J63" s="37">
        <f t="shared" si="4"/>
        <v>0</v>
      </c>
      <c r="K63" s="32"/>
      <c r="L63" s="36"/>
      <c r="M63" s="37"/>
    </row>
    <row r="64" spans="1:13" s="38" customFormat="1" ht="15.75" x14ac:dyDescent="0.25">
      <c r="A64" s="30"/>
      <c r="B64" s="30" t="s">
        <v>86</v>
      </c>
      <c r="C64" s="31" t="s">
        <v>39</v>
      </c>
      <c r="D64" s="32"/>
      <c r="E64" s="33" t="s">
        <v>40</v>
      </c>
      <c r="F64" s="34"/>
      <c r="G64" s="35"/>
      <c r="H64" s="32">
        <v>0</v>
      </c>
      <c r="I64" s="36"/>
      <c r="J64" s="37">
        <f t="shared" si="4"/>
        <v>0</v>
      </c>
      <c r="K64" s="32"/>
      <c r="L64" s="36"/>
      <c r="M64" s="37"/>
    </row>
    <row r="65" spans="1:13" s="38" customFormat="1" ht="15.75" x14ac:dyDescent="0.25">
      <c r="A65" s="30"/>
      <c r="B65" s="30" t="s">
        <v>87</v>
      </c>
      <c r="C65" s="31"/>
      <c r="D65" s="32"/>
      <c r="E65" s="33" t="s">
        <v>42</v>
      </c>
      <c r="F65" s="34"/>
      <c r="G65" s="35"/>
      <c r="H65" s="32">
        <v>5</v>
      </c>
      <c r="I65" s="36">
        <v>3950000</v>
      </c>
      <c r="J65" s="37">
        <f t="shared" si="4"/>
        <v>19750000</v>
      </c>
      <c r="K65" s="32"/>
      <c r="L65" s="36"/>
      <c r="M65" s="37"/>
    </row>
    <row r="66" spans="1:13" s="38" customFormat="1" ht="15.75" x14ac:dyDescent="0.25">
      <c r="A66" s="30"/>
      <c r="B66" s="30" t="s">
        <v>88</v>
      </c>
      <c r="C66" s="31"/>
      <c r="D66" s="32"/>
      <c r="E66" s="33" t="s">
        <v>44</v>
      </c>
      <c r="F66" s="34"/>
      <c r="G66" s="35"/>
      <c r="H66" s="32">
        <v>6</v>
      </c>
      <c r="I66" s="36">
        <v>3950000</v>
      </c>
      <c r="J66" s="37">
        <f t="shared" si="4"/>
        <v>23700000</v>
      </c>
      <c r="K66" s="32"/>
      <c r="L66" s="36"/>
      <c r="M66" s="37"/>
    </row>
    <row r="67" spans="1:13" s="38" customFormat="1" ht="15.75" x14ac:dyDescent="0.25">
      <c r="A67" s="30"/>
      <c r="B67" s="30" t="s">
        <v>89</v>
      </c>
      <c r="C67" s="31"/>
      <c r="D67" s="32"/>
      <c r="E67" s="33" t="s">
        <v>46</v>
      </c>
      <c r="F67" s="34"/>
      <c r="G67" s="35"/>
      <c r="H67" s="32">
        <v>6</v>
      </c>
      <c r="I67" s="36">
        <v>3950000</v>
      </c>
      <c r="J67" s="37">
        <f t="shared" si="4"/>
        <v>23700000</v>
      </c>
      <c r="K67" s="32"/>
      <c r="L67" s="36"/>
      <c r="M67" s="37"/>
    </row>
    <row r="68" spans="1:13" s="38" customFormat="1" ht="15.75" x14ac:dyDescent="0.25">
      <c r="A68" s="30"/>
      <c r="B68" s="30" t="s">
        <v>90</v>
      </c>
      <c r="C68" s="31"/>
      <c r="D68" s="32"/>
      <c r="E68" s="33" t="s">
        <v>48</v>
      </c>
      <c r="F68" s="34"/>
      <c r="G68" s="35"/>
      <c r="H68" s="32">
        <v>2</v>
      </c>
      <c r="I68" s="36">
        <v>3950000</v>
      </c>
      <c r="J68" s="37">
        <f t="shared" si="4"/>
        <v>7900000</v>
      </c>
      <c r="K68" s="32"/>
      <c r="L68" s="36"/>
      <c r="M68" s="37"/>
    </row>
    <row r="69" spans="1:13" s="55" customFormat="1" x14ac:dyDescent="0.25">
      <c r="A69" s="57"/>
      <c r="B69" s="57"/>
      <c r="C69" s="57"/>
      <c r="D69" s="57"/>
      <c r="E69" s="58" t="s">
        <v>91</v>
      </c>
      <c r="F69" s="59"/>
      <c r="G69" s="60">
        <f>G7+G26+G43+G46+G47+G49+G51</f>
        <v>3588320000</v>
      </c>
      <c r="H69" s="57"/>
      <c r="I69" s="61"/>
      <c r="J69" s="60">
        <f>J7+J26+J43+J46+J47+J49+J51</f>
        <v>3028320000</v>
      </c>
      <c r="K69" s="57"/>
      <c r="L69" s="61"/>
      <c r="M69" s="60">
        <f>M7+M26+M43+M46+M47+M49+M51</f>
        <v>560000000</v>
      </c>
    </row>
    <row r="70" spans="1:13" x14ac:dyDescent="0.25">
      <c r="A70" s="57"/>
      <c r="B70" s="62" t="s">
        <v>92</v>
      </c>
      <c r="C70" s="63"/>
      <c r="D70" s="64"/>
      <c r="E70" s="65">
        <v>3.2820000000000002E-2</v>
      </c>
      <c r="F70" s="66" t="s">
        <v>93</v>
      </c>
      <c r="G70" s="61">
        <f>(G69/1.1)*3.282%*80%</f>
        <v>85649936.290909097</v>
      </c>
      <c r="H70" s="57"/>
      <c r="I70" s="61"/>
      <c r="J70" s="61">
        <f>(J69/1.1)*3.282%*80%</f>
        <v>72283245.381818175</v>
      </c>
      <c r="K70" s="57"/>
      <c r="L70" s="61"/>
      <c r="M70" s="61">
        <f>(M69/1.1)*3.282%*80%</f>
        <v>13366690.90909091</v>
      </c>
    </row>
    <row r="71" spans="1:13" s="55" customFormat="1" x14ac:dyDescent="0.25">
      <c r="A71" s="57"/>
      <c r="B71" s="62" t="s">
        <v>94</v>
      </c>
      <c r="C71" s="63"/>
      <c r="D71" s="64"/>
      <c r="E71" s="65">
        <v>3.6700000000000001E-3</v>
      </c>
      <c r="F71" s="66" t="s">
        <v>95</v>
      </c>
      <c r="G71" s="61">
        <f>G69*0.367%</f>
        <v>13169134.4</v>
      </c>
      <c r="H71" s="57"/>
      <c r="I71" s="61"/>
      <c r="J71" s="61">
        <f>J69*0.367%</f>
        <v>11113934.4</v>
      </c>
      <c r="K71" s="57"/>
      <c r="L71" s="61"/>
      <c r="M71" s="61">
        <f>M69*0.367%</f>
        <v>2055200</v>
      </c>
    </row>
    <row r="72" spans="1:13" s="55" customFormat="1" x14ac:dyDescent="0.25">
      <c r="A72" s="57"/>
      <c r="B72" s="62" t="s">
        <v>96</v>
      </c>
      <c r="C72" s="63"/>
      <c r="D72" s="64"/>
      <c r="E72" s="67">
        <v>5.7000000000000002E-3</v>
      </c>
      <c r="F72" s="68" t="s">
        <v>97</v>
      </c>
      <c r="G72" s="61">
        <f>(G69+G70+G71)*0.57%*70%</f>
        <v>14711684.892056726</v>
      </c>
      <c r="H72" s="57"/>
      <c r="I72" s="61"/>
      <c r="J72" s="61">
        <f>(J69+J70+J71)*0.57%*70%</f>
        <v>12415751.547329454</v>
      </c>
      <c r="K72" s="57"/>
      <c r="L72" s="61"/>
      <c r="M72" s="61">
        <f>(M69+M70+M71)*0.57%*70%</f>
        <v>2295933.3447272722</v>
      </c>
    </row>
    <row r="73" spans="1:13" s="55" customFormat="1" x14ac:dyDescent="0.25">
      <c r="A73" s="57"/>
      <c r="B73" s="69"/>
      <c r="C73" s="70"/>
      <c r="D73" s="70"/>
      <c r="E73" s="71"/>
      <c r="F73" s="72"/>
      <c r="G73" s="61"/>
      <c r="H73" s="57"/>
      <c r="I73" s="61"/>
      <c r="J73" s="61"/>
      <c r="K73" s="57"/>
      <c r="L73" s="61"/>
      <c r="M73" s="61"/>
    </row>
    <row r="74" spans="1:13" s="55" customFormat="1" x14ac:dyDescent="0.25">
      <c r="A74" s="57"/>
      <c r="B74" s="73" t="s">
        <v>98</v>
      </c>
      <c r="C74" s="74"/>
      <c r="D74" s="74"/>
      <c r="E74" s="74"/>
      <c r="F74" s="75"/>
      <c r="G74" s="60">
        <f>G69+G70+G71+G72</f>
        <v>3701850755.5829663</v>
      </c>
      <c r="H74" s="57"/>
      <c r="I74" s="61"/>
      <c r="J74" s="60">
        <f>J69+J70+J71+J72</f>
        <v>3124132931.3291478</v>
      </c>
      <c r="K74" s="57"/>
      <c r="L74" s="61"/>
      <c r="M74" s="60">
        <f>M69+M70+M71+M72</f>
        <v>577717824.25381815</v>
      </c>
    </row>
    <row r="75" spans="1:13" s="80" customFormat="1" x14ac:dyDescent="0.25">
      <c r="A75" s="76"/>
      <c r="B75" s="76"/>
      <c r="C75" s="76"/>
      <c r="D75" s="77"/>
      <c r="E75" s="77"/>
      <c r="F75" s="77"/>
      <c r="G75" s="77"/>
      <c r="H75" s="78">
        <f>J74+M74</f>
        <v>3701850755.5829659</v>
      </c>
      <c r="I75" s="79"/>
      <c r="J75" s="79"/>
      <c r="K75" s="79"/>
      <c r="L75" s="79"/>
      <c r="M75" s="79"/>
    </row>
    <row r="76" spans="1:13" s="80" customFormat="1" x14ac:dyDescent="0.25">
      <c r="A76" s="76"/>
      <c r="B76" s="76"/>
      <c r="C76" s="76"/>
      <c r="D76" s="77"/>
      <c r="E76" s="77"/>
      <c r="F76" s="77"/>
      <c r="G76" s="77"/>
      <c r="H76" s="77"/>
      <c r="I76" s="77"/>
      <c r="J76" s="77"/>
      <c r="K76" s="77"/>
      <c r="L76" s="77"/>
      <c r="M76" s="77"/>
    </row>
    <row r="77" spans="1:13" s="76" customFormat="1" x14ac:dyDescent="0.25">
      <c r="D77" s="77" t="s">
        <v>99</v>
      </c>
      <c r="E77" s="77"/>
      <c r="F77" s="77"/>
      <c r="G77" s="77"/>
      <c r="H77" s="77"/>
      <c r="I77" s="77"/>
      <c r="J77" s="77"/>
      <c r="K77" s="77"/>
      <c r="L77" s="77"/>
      <c r="M77" s="77"/>
    </row>
    <row r="78" spans="1:13" s="76" customFormat="1" x14ac:dyDescent="0.25">
      <c r="F78" s="81"/>
      <c r="G78" s="81"/>
      <c r="I78" s="81"/>
      <c r="J78" s="81"/>
      <c r="L78" s="81"/>
      <c r="M78" s="81"/>
    </row>
    <row r="79" spans="1:13" s="76" customFormat="1" x14ac:dyDescent="0.25">
      <c r="F79" s="81"/>
      <c r="G79" s="81"/>
      <c r="I79" s="81"/>
      <c r="J79" s="81"/>
      <c r="L79" s="81"/>
      <c r="M79" s="81"/>
    </row>
    <row r="80" spans="1:13" s="76" customFormat="1" x14ac:dyDescent="0.25">
      <c r="F80" s="81"/>
      <c r="G80" s="81"/>
      <c r="I80" s="81"/>
      <c r="J80" s="81"/>
      <c r="L80" s="81"/>
      <c r="M80" s="81"/>
    </row>
    <row r="81" spans="4:7" s="76" customFormat="1" x14ac:dyDescent="0.25">
      <c r="D81" s="77"/>
      <c r="E81" s="77"/>
      <c r="F81" s="77"/>
      <c r="G81" s="77"/>
    </row>
  </sheetData>
  <mergeCells count="69">
    <mergeCell ref="D81:G81"/>
    <mergeCell ref="B72:D72"/>
    <mergeCell ref="B74:F74"/>
    <mergeCell ref="D75:G75"/>
    <mergeCell ref="H75:M75"/>
    <mergeCell ref="D76:M76"/>
    <mergeCell ref="D77:M77"/>
    <mergeCell ref="E66:G66"/>
    <mergeCell ref="E67:G67"/>
    <mergeCell ref="E68:G68"/>
    <mergeCell ref="E69:F69"/>
    <mergeCell ref="B70:D70"/>
    <mergeCell ref="B71:D71"/>
    <mergeCell ref="E60:G60"/>
    <mergeCell ref="E61:G61"/>
    <mergeCell ref="E62:G62"/>
    <mergeCell ref="E63:G63"/>
    <mergeCell ref="E64:G64"/>
    <mergeCell ref="E65:G65"/>
    <mergeCell ref="E54:G54"/>
    <mergeCell ref="E55:G55"/>
    <mergeCell ref="E56:G56"/>
    <mergeCell ref="E57:G57"/>
    <mergeCell ref="E58:G58"/>
    <mergeCell ref="E59:G59"/>
    <mergeCell ref="E40:G40"/>
    <mergeCell ref="E41:G41"/>
    <mergeCell ref="E42:G42"/>
    <mergeCell ref="E44:G44"/>
    <mergeCell ref="E52:G52"/>
    <mergeCell ref="E53:G53"/>
    <mergeCell ref="E34:G34"/>
    <mergeCell ref="E35:G35"/>
    <mergeCell ref="E36:G36"/>
    <mergeCell ref="E37:G37"/>
    <mergeCell ref="E38:G38"/>
    <mergeCell ref="E39:G39"/>
    <mergeCell ref="E28:G28"/>
    <mergeCell ref="E29:G29"/>
    <mergeCell ref="E30:G30"/>
    <mergeCell ref="E31:G31"/>
    <mergeCell ref="E32:G32"/>
    <mergeCell ref="E33:G33"/>
    <mergeCell ref="E20:G20"/>
    <mergeCell ref="E21:G21"/>
    <mergeCell ref="E22:G22"/>
    <mergeCell ref="E23:G23"/>
    <mergeCell ref="E24:G24"/>
    <mergeCell ref="E27:G27"/>
    <mergeCell ref="E14:G14"/>
    <mergeCell ref="E15:G15"/>
    <mergeCell ref="E16:G16"/>
    <mergeCell ref="E17:G17"/>
    <mergeCell ref="E18:G18"/>
    <mergeCell ref="E19:G19"/>
    <mergeCell ref="E8:G8"/>
    <mergeCell ref="E9:G9"/>
    <mergeCell ref="E10:G10"/>
    <mergeCell ref="E11:G11"/>
    <mergeCell ref="E12:G12"/>
    <mergeCell ref="E13:G13"/>
    <mergeCell ref="A1:M1"/>
    <mergeCell ref="A2:M2"/>
    <mergeCell ref="A4:B5"/>
    <mergeCell ref="C4:C5"/>
    <mergeCell ref="D4:D5"/>
    <mergeCell ref="E4:G4"/>
    <mergeCell ref="H4:J4"/>
    <mergeCell ref="K4:M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KimAnh-DELL</dc:creator>
  <cp:lastModifiedBy>KimAnh-DELL</cp:lastModifiedBy>
  <dcterms:created xsi:type="dcterms:W3CDTF">2021-01-20T04:00:36Z</dcterms:created>
  <dcterms:modified xsi:type="dcterms:W3CDTF">2021-01-20T04:01:07Z</dcterms:modified>
</cp:coreProperties>
</file>