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ăm 2023\Báo cáo\Quận\"/>
    </mc:Choice>
  </mc:AlternateContent>
  <xr:revisionPtr revIDLastSave="0" documentId="13_ncr:1_{4CC4DF92-5135-455E-8A14-AAF5136831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i tiet" sheetId="3" r:id="rId1"/>
    <sheet name="BHVN" sheetId="6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0" i="3" l="1"/>
  <c r="F40" i="3"/>
  <c r="G40" i="3"/>
  <c r="H40" i="3"/>
  <c r="I40" i="3"/>
  <c r="J40" i="3"/>
  <c r="K40" i="3"/>
  <c r="L40" i="3"/>
  <c r="M40" i="3"/>
  <c r="N40" i="3"/>
  <c r="O40" i="3"/>
  <c r="P40" i="3"/>
  <c r="Q40" i="3"/>
  <c r="E40" i="3"/>
  <c r="N39" i="3"/>
  <c r="N31" i="3"/>
  <c r="N32" i="3"/>
  <c r="N33" i="3"/>
  <c r="N34" i="3"/>
  <c r="N35" i="3"/>
  <c r="N36" i="3"/>
  <c r="N37" i="3"/>
  <c r="N38" i="3"/>
  <c r="N30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12" i="3"/>
  <c r="G39" i="3" l="1"/>
  <c r="H39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H30" i="3"/>
  <c r="G30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H12" i="3"/>
  <c r="G12" i="3"/>
  <c r="F39" i="3" l="1"/>
  <c r="F31" i="3"/>
  <c r="F32" i="3"/>
  <c r="F33" i="3"/>
  <c r="F34" i="3"/>
  <c r="F35" i="3"/>
  <c r="F36" i="3"/>
  <c r="F37" i="3"/>
  <c r="F38" i="3"/>
  <c r="F30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12" i="3"/>
  <c r="G11" i="3" l="1"/>
  <c r="H11" i="3"/>
  <c r="J11" i="3"/>
  <c r="K11" i="3"/>
  <c r="L11" i="3"/>
  <c r="M11" i="3"/>
  <c r="O11" i="3"/>
  <c r="P11" i="3"/>
  <c r="E11" i="3"/>
  <c r="E29" i="3"/>
  <c r="N11" i="3" l="1"/>
  <c r="C15" i="6"/>
  <c r="H14" i="6"/>
  <c r="G14" i="6"/>
  <c r="F14" i="6"/>
  <c r="E14" i="6"/>
  <c r="D14" i="6"/>
  <c r="H13" i="6"/>
  <c r="G13" i="6"/>
  <c r="F13" i="6"/>
  <c r="E13" i="6"/>
  <c r="D13" i="6"/>
  <c r="H12" i="6"/>
  <c r="G12" i="6"/>
  <c r="F12" i="6"/>
  <c r="E12" i="6"/>
  <c r="D12" i="6"/>
  <c r="H11" i="6"/>
  <c r="G11" i="6"/>
  <c r="F11" i="6"/>
  <c r="E11" i="6"/>
  <c r="D11" i="6"/>
  <c r="H10" i="6"/>
  <c r="G10" i="6"/>
  <c r="F10" i="6"/>
  <c r="E10" i="6"/>
  <c r="D10" i="6"/>
  <c r="G15" i="6" l="1"/>
  <c r="I11" i="6"/>
  <c r="J11" i="6" s="1"/>
  <c r="F15" i="6"/>
  <c r="I14" i="6"/>
  <c r="J14" i="6" s="1"/>
  <c r="D15" i="6"/>
  <c r="H15" i="6"/>
  <c r="I12" i="6"/>
  <c r="J12" i="6" s="1"/>
  <c r="E15" i="6"/>
  <c r="I13" i="6"/>
  <c r="J13" i="6" s="1"/>
  <c r="I10" i="6"/>
  <c r="J10" i="6" s="1"/>
  <c r="I15" i="6" l="1"/>
  <c r="J15" i="6" s="1"/>
  <c r="F11" i="3" l="1"/>
  <c r="G29" i="3" l="1"/>
  <c r="H29" i="3"/>
  <c r="J29" i="3"/>
  <c r="K29" i="3"/>
  <c r="L29" i="3"/>
  <c r="M29" i="3" l="1"/>
  <c r="N29" i="3"/>
  <c r="F29" i="3"/>
  <c r="I12" i="3" l="1"/>
  <c r="P29" i="3" l="1"/>
  <c r="O29" i="3"/>
  <c r="Q12" i="3"/>
  <c r="I38" i="3"/>
  <c r="Q39" i="3"/>
  <c r="R39" i="3" s="1"/>
  <c r="I37" i="3"/>
  <c r="Q30" i="3" l="1"/>
  <c r="Q33" i="3"/>
  <c r="R33" i="3" s="1"/>
  <c r="Q15" i="3"/>
  <c r="R15" i="3" s="1"/>
  <c r="Q24" i="3"/>
  <c r="Q34" i="3"/>
  <c r="R34" i="3" s="1"/>
  <c r="Q21" i="3"/>
  <c r="R21" i="3" s="1"/>
  <c r="Q25" i="3"/>
  <c r="R25" i="3" s="1"/>
  <c r="Q36" i="3"/>
  <c r="R36" i="3" s="1"/>
  <c r="Q14" i="3"/>
  <c r="R14" i="3" s="1"/>
  <c r="Q26" i="3"/>
  <c r="R26" i="3" s="1"/>
  <c r="Q13" i="3"/>
  <c r="R13" i="3" s="1"/>
  <c r="Q20" i="3"/>
  <c r="R20" i="3" s="1"/>
  <c r="Q38" i="3"/>
  <c r="R38" i="3" s="1"/>
  <c r="Q32" i="3"/>
  <c r="R32" i="3" s="1"/>
  <c r="Q31" i="3"/>
  <c r="R31" i="3" s="1"/>
  <c r="Q16" i="3"/>
  <c r="R16" i="3" s="1"/>
  <c r="Q27" i="3"/>
  <c r="R27" i="3" s="1"/>
  <c r="Q22" i="3"/>
  <c r="R22" i="3" s="1"/>
  <c r="Q18" i="3"/>
  <c r="Q28" i="3"/>
  <c r="R28" i="3" s="1"/>
  <c r="Q35" i="3"/>
  <c r="R35" i="3" s="1"/>
  <c r="Q19" i="3"/>
  <c r="R19" i="3" s="1"/>
  <c r="Q17" i="3"/>
  <c r="R17" i="3" s="1"/>
  <c r="Q23" i="3"/>
  <c r="Q37" i="3"/>
  <c r="R37" i="3" s="1"/>
  <c r="I39" i="3"/>
  <c r="I31" i="3"/>
  <c r="I33" i="3"/>
  <c r="I34" i="3"/>
  <c r="I35" i="3"/>
  <c r="I15" i="3"/>
  <c r="Q11" i="3" l="1"/>
  <c r="R11" i="3" s="1"/>
  <c r="Q29" i="3"/>
  <c r="R29" i="3" s="1"/>
  <c r="R30" i="3"/>
  <c r="I36" i="3"/>
  <c r="I32" i="3"/>
  <c r="I30" i="3"/>
  <c r="I21" i="3"/>
  <c r="I25" i="3"/>
  <c r="I24" i="3"/>
  <c r="I28" i="3"/>
  <c r="I14" i="3"/>
  <c r="I18" i="3"/>
  <c r="I23" i="3"/>
  <c r="I20" i="3"/>
  <c r="I16" i="3"/>
  <c r="I13" i="3"/>
  <c r="I19" i="3"/>
  <c r="I17" i="3"/>
  <c r="R24" i="3"/>
  <c r="R23" i="3"/>
  <c r="R18" i="3"/>
  <c r="I26" i="3"/>
  <c r="I27" i="3"/>
  <c r="I22" i="3"/>
  <c r="I11" i="3" l="1"/>
  <c r="I29" i="3"/>
  <c r="R12" i="3" l="1"/>
</calcChain>
</file>

<file path=xl/sharedStrings.xml><?xml version="1.0" encoding="utf-8"?>
<sst xmlns="http://schemas.openxmlformats.org/spreadsheetml/2006/main" count="138" uniqueCount="101">
  <si>
    <t>TT</t>
  </si>
  <si>
    <t>Khối, loại hình</t>
  </si>
  <si>
    <t>Số 
trường</t>
  </si>
  <si>
    <t>Số HSSV tham gia BHYT</t>
  </si>
  <si>
    <t>Tỷ lệ HSSV 
tham gia 
BHYT</t>
  </si>
  <si>
    <t>Ghi chú</t>
  </si>
  <si>
    <t>Tổng số HSSV tham gia BHYT</t>
  </si>
  <si>
    <t>Trong tuần</t>
  </si>
  <si>
    <t>Lũy kế</t>
  </si>
  <si>
    <t>A</t>
  </si>
  <si>
    <t>B</t>
  </si>
  <si>
    <t>7=4+6</t>
  </si>
  <si>
    <t>8=7/2*100%</t>
  </si>
  <si>
    <t>Khối tiểu học</t>
  </si>
  <si>
    <t>Khối THCS</t>
  </si>
  <si>
    <t>Khối THPT</t>
  </si>
  <si>
    <t>Trung cấp, Cao đẳng</t>
  </si>
  <si>
    <t>Đại học</t>
  </si>
  <si>
    <t>Tổng cộng</t>
  </si>
  <si>
    <t>BẢO HIỂM XÃ HỘI TP.HỒ CHÍ MINH</t>
  </si>
  <si>
    <t>STT</t>
  </si>
  <si>
    <t>Tổng số HSSV tham gia</t>
  </si>
  <si>
    <t>Tham gia khác</t>
  </si>
  <si>
    <t>Tham gia HGĐ</t>
  </si>
  <si>
    <t>TỔNG CỘNG</t>
  </si>
  <si>
    <t>Tổng số HSSV đang quản lý</t>
  </si>
  <si>
    <t>Tổng số HSSV theo học tại trường</t>
  </si>
  <si>
    <t>Tham gia BHYT theo nhóm đối tượng khác</t>
  </si>
  <si>
    <t>Tham gia BHYT theo đối tượng HSSV</t>
  </si>
  <si>
    <t>KHỐI QUẢN LÝ</t>
  </si>
  <si>
    <t>Tỷ lệ (%)</t>
  </si>
  <si>
    <t>Mã đơn vị</t>
  </si>
  <si>
    <t>Cấp quản lý</t>
  </si>
  <si>
    <t>Tổng</t>
  </si>
  <si>
    <t>I</t>
  </si>
  <si>
    <t>II</t>
  </si>
  <si>
    <t>Số đầu kỳ (tuần trước)</t>
  </si>
  <si>
    <t>Luỹ kế đến tuần hiện tại</t>
  </si>
  <si>
    <t>Phát sinh trong kỳ</t>
  </si>
  <si>
    <t>Tên trường</t>
  </si>
  <si>
    <t>BÁO CÁO CHI TIẾT TÌNH HÌNH THỰC HIỆN BHYT HSSV</t>
  </si>
  <si>
    <t>BẢO HIỂM XÃ HỘI QUẬN 10</t>
  </si>
  <si>
    <t>Trường TH Bắc Hải</t>
  </si>
  <si>
    <t>BD0001J</t>
  </si>
  <si>
    <t>Phòng GD&amp;ĐT</t>
  </si>
  <si>
    <t>Trường TH Điện Biên</t>
  </si>
  <si>
    <t>BD0007J</t>
  </si>
  <si>
    <t>Trường TH Dương Minh Châu</t>
  </si>
  <si>
    <t>BD0017J</t>
  </si>
  <si>
    <t>Trường TH Hồ Thị Kỷ</t>
  </si>
  <si>
    <t>BD0006J</t>
  </si>
  <si>
    <t>Trường TH Hoàng Diệu</t>
  </si>
  <si>
    <t>BD0019J</t>
  </si>
  <si>
    <t>Trường TH Lê Đình Chinh</t>
  </si>
  <si>
    <t>BD0018J</t>
  </si>
  <si>
    <t>Trường TH Lê Thị Riêng</t>
  </si>
  <si>
    <t>BD0002J</t>
  </si>
  <si>
    <t>Trường TH Nguyễn Chí Thanh</t>
  </si>
  <si>
    <t>BD0015J</t>
  </si>
  <si>
    <t>Trường TH Nhật Tảo</t>
  </si>
  <si>
    <t>BD0008J</t>
  </si>
  <si>
    <t>Trường TH Thiên Hộ Dương</t>
  </si>
  <si>
    <t>BD0009J</t>
  </si>
  <si>
    <t>Trường TH Tô Hiến Thành</t>
  </si>
  <si>
    <t>BD0004J</t>
  </si>
  <si>
    <t>Trường TH Trần Nhân Tôn</t>
  </si>
  <si>
    <t>BD0020J</t>
  </si>
  <si>
    <t>Trường TH Trần Quang Cơ</t>
  </si>
  <si>
    <t>BD0022J</t>
  </si>
  <si>
    <t>Trường TH Triệu Thị Trinh</t>
  </si>
  <si>
    <t>BD0005J</t>
  </si>
  <si>
    <t>Trường TH Trương Định</t>
  </si>
  <si>
    <t>BD0003J</t>
  </si>
  <si>
    <t>Trường TH Võ Trường Toản</t>
  </si>
  <si>
    <t>BD0024J</t>
  </si>
  <si>
    <t>Trường TH Trần Văn Kiểu- Quận 10</t>
  </si>
  <si>
    <t>BD0042J</t>
  </si>
  <si>
    <t>Trường THCS CMT8</t>
  </si>
  <si>
    <t>BD0025J</t>
  </si>
  <si>
    <t>Trường THCS Hoàng Văn Thụ</t>
  </si>
  <si>
    <t>BD0029J</t>
  </si>
  <si>
    <t>Trường THCS Lạc Hồng</t>
  </si>
  <si>
    <t>BD0016J</t>
  </si>
  <si>
    <t>Trường THCS Nguyễn Tri Phương</t>
  </si>
  <si>
    <t>BD0014J</t>
  </si>
  <si>
    <t>Trường THCS Nguyễn Văn Tố</t>
  </si>
  <si>
    <t>BD0026J</t>
  </si>
  <si>
    <t>Trường THCS Trần Phú</t>
  </si>
  <si>
    <t>BD0010J</t>
  </si>
  <si>
    <t>Trường Chuyên Biệt Quận 10</t>
  </si>
  <si>
    <t>BD0030J</t>
  </si>
  <si>
    <t>Trung tâm GDNN- GDTX Q.10</t>
  </si>
  <si>
    <t>BD0031J</t>
  </si>
  <si>
    <t>Khối Tiểu học</t>
  </si>
  <si>
    <t>BD0059J</t>
  </si>
  <si>
    <t>Trường Tiểu học- Trung học cơ sở Pennschool</t>
  </si>
  <si>
    <t>Trường THCS Hòa Hưng</t>
  </si>
  <si>
    <t>BD0058J</t>
  </si>
  <si>
    <t>BẢO HIỂM XÃ HỘI TP.HCM</t>
  </si>
  <si>
    <t>NĂM HỌC 2022-2023</t>
  </si>
  <si>
    <r>
      <t xml:space="preserve">TỔNG HỢP KẾT QUẢ THỰC HIỆN BHYT HỌC SINH, SINH VIÊN
</t>
    </r>
    <r>
      <rPr>
        <sz val="12"/>
        <color theme="1"/>
        <rFont val="Times New Roman"/>
        <family val="1"/>
      </rPr>
      <t>(Tuần từ ngày …................. đến ngày 28/02/2023)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</si>
</sst>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2" fillId="0" borderId="0"/>
  </cellStyleXfs>
  <cellXfs count="103">
    <xf numFmtId="0" fontId="0" fillId="0" borderId="0" xfId="0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3" fontId="1" fillId="0" borderId="9" xfId="0" applyNumberFormat="1" applyFont="1" applyBorder="1"/>
    <xf numFmtId="10" fontId="1" fillId="0" borderId="9" xfId="0" applyNumberFormat="1" applyFont="1" applyBorder="1"/>
    <xf numFmtId="0" fontId="2" fillId="0" borderId="9" xfId="0" applyFont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3" fontId="2" fillId="2" borderId="9" xfId="0" applyNumberFormat="1" applyFont="1" applyFill="1" applyBorder="1"/>
    <xf numFmtId="10" fontId="2" fillId="2" borderId="9" xfId="0" applyNumberFormat="1" applyFont="1" applyFill="1" applyBorder="1"/>
    <xf numFmtId="0" fontId="7" fillId="0" borderId="0" xfId="0" applyFont="1" applyAlignment="1">
      <alignment horizontal="center"/>
    </xf>
    <xf numFmtId="3" fontId="4" fillId="0" borderId="9" xfId="1" applyNumberFormat="1" applyFont="1" applyFill="1" applyBorder="1" applyAlignment="1">
      <alignment vertical="center"/>
    </xf>
    <xf numFmtId="2" fontId="4" fillId="0" borderId="9" xfId="2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10" fontId="7" fillId="0" borderId="0" xfId="0" applyNumberFormat="1" applyFont="1"/>
    <xf numFmtId="10" fontId="9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0" fillId="0" borderId="0" xfId="0" applyNumberFormat="1"/>
    <xf numFmtId="9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3" fontId="13" fillId="0" borderId="9" xfId="0" applyNumberFormat="1" applyFont="1" applyBorder="1"/>
    <xf numFmtId="10" fontId="13" fillId="0" borderId="9" xfId="0" applyNumberFormat="1" applyFont="1" applyBorder="1"/>
    <xf numFmtId="0" fontId="15" fillId="0" borderId="10" xfId="0" applyFont="1" applyBorder="1" applyAlignment="1">
      <alignment vertical="center"/>
    </xf>
    <xf numFmtId="0" fontId="14" fillId="3" borderId="9" xfId="0" applyFont="1" applyFill="1" applyBorder="1" applyAlignment="1">
      <alignment horizontal="center"/>
    </xf>
    <xf numFmtId="0" fontId="14" fillId="3" borderId="9" xfId="0" applyFont="1" applyFill="1" applyBorder="1"/>
    <xf numFmtId="3" fontId="14" fillId="3" borderId="9" xfId="0" applyNumberFormat="1" applyFont="1" applyFill="1" applyBorder="1"/>
    <xf numFmtId="10" fontId="14" fillId="3" borderId="9" xfId="0" applyNumberFormat="1" applyFont="1" applyFill="1" applyBorder="1"/>
    <xf numFmtId="3" fontId="5" fillId="3" borderId="9" xfId="0" applyNumberFormat="1" applyFont="1" applyFill="1" applyBorder="1"/>
    <xf numFmtId="3" fontId="4" fillId="0" borderId="9" xfId="0" applyNumberFormat="1" applyFont="1" applyBorder="1" applyAlignment="1">
      <alignment horizontal="right" wrapText="1"/>
    </xf>
    <xf numFmtId="3" fontId="4" fillId="0" borderId="0" xfId="0" applyNumberFormat="1" applyFont="1"/>
    <xf numFmtId="3" fontId="7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9" xfId="0" applyFont="1" applyBorder="1"/>
    <xf numFmtId="3" fontId="16" fillId="0" borderId="9" xfId="0" applyNumberFormat="1" applyFont="1" applyBorder="1"/>
    <xf numFmtId="0" fontId="17" fillId="0" borderId="0" xfId="0" applyFont="1"/>
    <xf numFmtId="3" fontId="9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14" fillId="0" borderId="9" xfId="0" applyNumberFormat="1" applyFont="1" applyBorder="1"/>
    <xf numFmtId="3" fontId="0" fillId="0" borderId="0" xfId="0" applyNumberFormat="1"/>
    <xf numFmtId="10" fontId="18" fillId="4" borderId="9" xfId="0" applyNumberFormat="1" applyFont="1" applyFill="1" applyBorder="1"/>
    <xf numFmtId="0" fontId="18" fillId="5" borderId="9" xfId="0" applyFont="1" applyFill="1" applyBorder="1" applyAlignment="1">
      <alignment horizontal="center"/>
    </xf>
    <xf numFmtId="0" fontId="18" fillId="5" borderId="10" xfId="0" applyFont="1" applyFill="1" applyBorder="1" applyAlignment="1">
      <alignment vertical="center"/>
    </xf>
    <xf numFmtId="2" fontId="18" fillId="5" borderId="9" xfId="2" applyNumberFormat="1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3" fontId="18" fillId="5" borderId="9" xfId="0" applyNumberFormat="1" applyFont="1" applyFill="1" applyBorder="1" applyAlignment="1">
      <alignment vertical="center"/>
    </xf>
    <xf numFmtId="3" fontId="18" fillId="5" borderId="9" xfId="0" applyNumberFormat="1" applyFont="1" applyFill="1" applyBorder="1"/>
    <xf numFmtId="10" fontId="18" fillId="5" borderId="9" xfId="0" applyNumberFormat="1" applyFont="1" applyFill="1" applyBorder="1"/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18" fillId="5" borderId="9" xfId="1" applyNumberFormat="1" applyFont="1" applyFill="1" applyBorder="1" applyAlignment="1">
      <alignment vertical="center"/>
    </xf>
    <xf numFmtId="3" fontId="18" fillId="5" borderId="9" xfId="0" applyNumberFormat="1" applyFont="1" applyFill="1" applyBorder="1" applyAlignment="1">
      <alignment horizontal="right" wrapText="1"/>
    </xf>
  </cellXfs>
  <cellStyles count="3">
    <cellStyle name="Comma 10" xfId="1" xr:uid="{00000000-0005-0000-0000-000001000000}"/>
    <cellStyle name="Normal" xfId="0" builtinId="0"/>
    <cellStyle name="Normal_Tham dinh 2011- Ban Thu  (ngay 25.5 Mai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190500</xdr:rowOff>
    </xdr:from>
    <xdr:to>
      <xdr:col>1</xdr:col>
      <xdr:colOff>929640</xdr:colOff>
      <xdr:row>1</xdr:row>
      <xdr:rowOff>190500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6B7C956-35AB-4572-BFA7-B8315460CC19}"/>
            </a:ext>
          </a:extLst>
        </xdr:cNvPr>
        <xdr:cNvSpPr>
          <a:spLocks noChangeShapeType="1"/>
        </xdr:cNvSpPr>
      </xdr:nvSpPr>
      <xdr:spPr bwMode="auto">
        <a:xfrm>
          <a:off x="581025" y="388620"/>
          <a:ext cx="8058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8.%20DU%20LIEU/C12_CHI_TIEU%20(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TONG%20HOP%20THU/BC%20BD0000-%20HSSV-%20hang%20quy/06.%20BC%20TUAN/BC%20TUAN%202021-%202022/Q10-%20Bao%20cao%20tuan%20HSSV-%2018-10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12"/>
    </sheetNames>
    <sheetDataSet>
      <sheetData sheetId="0">
        <row r="1">
          <cell r="A1" t="str">
            <v>madvi</v>
          </cell>
          <cell r="B1" t="str">
            <v>tendvi</v>
          </cell>
          <cell r="C1" t="str">
            <v>sldBhytCk</v>
          </cell>
        </row>
        <row r="2">
          <cell r="A2" t="str">
            <v>BD0000J</v>
          </cell>
          <cell r="B2" t="str">
            <v>BHYT HSSV Do NSNN Hỗ Trợ</v>
          </cell>
          <cell r="C2">
            <v>0</v>
          </cell>
        </row>
        <row r="3">
          <cell r="A3" t="str">
            <v>BD0001J</v>
          </cell>
          <cell r="B3" t="str">
            <v>Trường TH Bắc Hải</v>
          </cell>
          <cell r="C3">
            <v>945</v>
          </cell>
        </row>
        <row r="4">
          <cell r="A4" t="str">
            <v>BD0002J</v>
          </cell>
          <cell r="B4" t="str">
            <v>Trường TH Lê Thị Riêng</v>
          </cell>
          <cell r="C4">
            <v>743</v>
          </cell>
        </row>
        <row r="5">
          <cell r="A5" t="str">
            <v>BD0003J</v>
          </cell>
          <cell r="B5" t="str">
            <v>Trường TH Trương Định</v>
          </cell>
          <cell r="C5">
            <v>694</v>
          </cell>
        </row>
        <row r="6">
          <cell r="A6" t="str">
            <v>BD0004J</v>
          </cell>
          <cell r="B6" t="str">
            <v>Trường TH Tô Hiến Thành</v>
          </cell>
          <cell r="C6">
            <v>239</v>
          </cell>
        </row>
        <row r="7">
          <cell r="A7" t="str">
            <v>BD0005J</v>
          </cell>
          <cell r="B7" t="str">
            <v>Trường TH Triệu Thị Trinh</v>
          </cell>
          <cell r="C7">
            <v>741</v>
          </cell>
        </row>
        <row r="8">
          <cell r="A8" t="str">
            <v>BD0006J</v>
          </cell>
          <cell r="B8" t="str">
            <v>Trường TH Hồ Thị Kỷ</v>
          </cell>
          <cell r="C8">
            <v>839</v>
          </cell>
        </row>
        <row r="9">
          <cell r="A9" t="str">
            <v>BD0007J</v>
          </cell>
          <cell r="B9" t="str">
            <v>Trường TH Điện Biên</v>
          </cell>
          <cell r="C9">
            <v>242</v>
          </cell>
        </row>
        <row r="10">
          <cell r="A10" t="str">
            <v>BD0008J</v>
          </cell>
          <cell r="B10" t="str">
            <v>Trường TH Nhật Tảo</v>
          </cell>
          <cell r="C10">
            <v>218</v>
          </cell>
        </row>
        <row r="11">
          <cell r="A11" t="str">
            <v>BD0009J</v>
          </cell>
          <cell r="B11" t="str">
            <v>Trường TH Thiên Hộ Dương</v>
          </cell>
          <cell r="C11">
            <v>929</v>
          </cell>
        </row>
        <row r="12">
          <cell r="A12" t="str">
            <v>BD0010J</v>
          </cell>
          <cell r="B12" t="str">
            <v>Trường THCS Trần Phú</v>
          </cell>
          <cell r="C12">
            <v>1240</v>
          </cell>
        </row>
        <row r="13">
          <cell r="A13" t="str">
            <v>BD0013J</v>
          </cell>
          <cell r="B13" t="str">
            <v>Trường Trung cấp Việt Giao</v>
          </cell>
          <cell r="C13">
            <v>60</v>
          </cell>
        </row>
        <row r="14">
          <cell r="A14" t="str">
            <v>BD0014J</v>
          </cell>
          <cell r="B14" t="str">
            <v>Trường THCS Nguyễn Tri Phương</v>
          </cell>
          <cell r="C14">
            <v>1305</v>
          </cell>
        </row>
        <row r="15">
          <cell r="A15" t="str">
            <v>BD0015J</v>
          </cell>
          <cell r="B15" t="str">
            <v>Trường TH Nguyễn Chí Thanh</v>
          </cell>
          <cell r="C15">
            <v>641</v>
          </cell>
        </row>
        <row r="16">
          <cell r="A16" t="str">
            <v>BD0016J</v>
          </cell>
          <cell r="B16" t="str">
            <v>Trường THCS Lạc Hồng</v>
          </cell>
          <cell r="C16">
            <v>1075</v>
          </cell>
        </row>
        <row r="17">
          <cell r="A17" t="str">
            <v>BD0017J</v>
          </cell>
          <cell r="B17" t="str">
            <v>Trường TH Dương Minh Châu</v>
          </cell>
          <cell r="C17">
            <v>1113</v>
          </cell>
        </row>
        <row r="18">
          <cell r="A18" t="str">
            <v>BD0018J</v>
          </cell>
          <cell r="B18" t="str">
            <v>Trường TH Lê Đình Chinh</v>
          </cell>
          <cell r="C18">
            <v>571</v>
          </cell>
        </row>
        <row r="19">
          <cell r="A19" t="str">
            <v>BD0019J</v>
          </cell>
          <cell r="B19" t="str">
            <v>Trường TH Hòang Diệu</v>
          </cell>
          <cell r="C19">
            <v>158</v>
          </cell>
        </row>
        <row r="20">
          <cell r="A20" t="str">
            <v>BD0020J</v>
          </cell>
          <cell r="B20" t="str">
            <v>Trường TH Trần Nhân Tôn</v>
          </cell>
          <cell r="C20">
            <v>460</v>
          </cell>
        </row>
        <row r="21">
          <cell r="A21" t="str">
            <v>BD0021J</v>
          </cell>
          <cell r="B21" t="str">
            <v>Trường THCS, THPT  Duy Tân</v>
          </cell>
          <cell r="C21">
            <v>105</v>
          </cell>
        </row>
        <row r="22">
          <cell r="A22" t="str">
            <v>BD0022J</v>
          </cell>
          <cell r="B22" t="str">
            <v>Trường TH Trần Quang Cơ</v>
          </cell>
          <cell r="C22">
            <v>681</v>
          </cell>
        </row>
        <row r="23">
          <cell r="A23" t="str">
            <v>BD0023J</v>
          </cell>
          <cell r="B23" t="str">
            <v>Trường THCS THPT Diên Hồng</v>
          </cell>
          <cell r="C23">
            <v>1317</v>
          </cell>
        </row>
        <row r="24">
          <cell r="A24" t="str">
            <v>BD0024J</v>
          </cell>
          <cell r="B24" t="str">
            <v>Trường TH Võ Trường Toản</v>
          </cell>
          <cell r="C24">
            <v>912</v>
          </cell>
        </row>
        <row r="25">
          <cell r="A25" t="str">
            <v>BD0025J</v>
          </cell>
          <cell r="B25" t="str">
            <v>Trường THCS CMT8</v>
          </cell>
          <cell r="C25">
            <v>466</v>
          </cell>
        </row>
        <row r="26">
          <cell r="A26" t="str">
            <v>BD0026J</v>
          </cell>
          <cell r="B26" t="str">
            <v>Trường THCS Nguyễn Văn Tố</v>
          </cell>
          <cell r="C26">
            <v>1083</v>
          </cell>
        </row>
        <row r="27">
          <cell r="A27" t="str">
            <v>BD0027J</v>
          </cell>
          <cell r="B27" t="str">
            <v>Trường TH Trí Tri</v>
          </cell>
          <cell r="C27">
            <v>0</v>
          </cell>
        </row>
        <row r="28">
          <cell r="A28" t="str">
            <v>BD0028J</v>
          </cell>
          <cell r="B28" t="str">
            <v>Trường THCS- THPT Sương Nguyệt Anh</v>
          </cell>
          <cell r="C28">
            <v>1257</v>
          </cell>
        </row>
        <row r="29">
          <cell r="A29" t="str">
            <v>BD0029J</v>
          </cell>
          <cell r="B29" t="str">
            <v>Trường THCS Hoàng Văn Thụ</v>
          </cell>
          <cell r="C29">
            <v>1625</v>
          </cell>
        </row>
        <row r="30">
          <cell r="A30" t="str">
            <v>BD0030J</v>
          </cell>
          <cell r="B30" t="str">
            <v>Trường Chuyên Biệt quận 10</v>
          </cell>
          <cell r="C30">
            <v>33</v>
          </cell>
        </row>
        <row r="31">
          <cell r="A31" t="str">
            <v>BD0031J</v>
          </cell>
          <cell r="B31" t="str">
            <v>Trung tâm giáo dục Nghề nghiệp - Giáo dục Thường xuyên Quận 10</v>
          </cell>
          <cell r="C31">
            <v>435</v>
          </cell>
        </row>
        <row r="32">
          <cell r="A32" t="str">
            <v>BD0032J</v>
          </cell>
          <cell r="B32" t="str">
            <v>Trường Chuyên Biệt Tư Thục Ước Mơ</v>
          </cell>
          <cell r="C32">
            <v>0</v>
          </cell>
        </row>
        <row r="33">
          <cell r="A33" t="str">
            <v>BD0033J</v>
          </cell>
          <cell r="B33" t="str">
            <v>Trường Đại học Gia Định</v>
          </cell>
          <cell r="C33">
            <v>0</v>
          </cell>
        </row>
        <row r="34">
          <cell r="A34" t="str">
            <v>BD0034J</v>
          </cell>
          <cell r="B34" t="str">
            <v>TRường TH&amp;THCS&amp;THPT Vạn hạnh</v>
          </cell>
          <cell r="C34">
            <v>1189</v>
          </cell>
        </row>
        <row r="35">
          <cell r="A35" t="str">
            <v>BD0035J</v>
          </cell>
          <cell r="B35" t="str">
            <v>Trường TH, THCS và THPT Hòa Bình</v>
          </cell>
          <cell r="C35">
            <v>840</v>
          </cell>
        </row>
        <row r="36">
          <cell r="A36" t="str">
            <v>BD0036J</v>
          </cell>
          <cell r="B36" t="str">
            <v>Trường THPT Nguyễn An Ninh</v>
          </cell>
          <cell r="C36">
            <v>1757</v>
          </cell>
        </row>
        <row r="37">
          <cell r="A37" t="str">
            <v>BD0039J</v>
          </cell>
          <cell r="B37" t="str">
            <v>Trường TC Vạn Tường</v>
          </cell>
          <cell r="C37">
            <v>53</v>
          </cell>
        </row>
        <row r="38">
          <cell r="A38" t="str">
            <v>BD0040J</v>
          </cell>
          <cell r="B38" t="str">
            <v>Trường ĐH Ngoại ngữ - Tin Học TPHCM</v>
          </cell>
          <cell r="C38">
            <v>21005</v>
          </cell>
        </row>
        <row r="39">
          <cell r="A39" t="str">
            <v>BD0041J</v>
          </cell>
          <cell r="B39" t="str">
            <v>Trường Cao đẳng Du Lịch Sài Gòn</v>
          </cell>
          <cell r="C39">
            <v>580</v>
          </cell>
        </row>
        <row r="40">
          <cell r="A40" t="str">
            <v>BD0042J</v>
          </cell>
          <cell r="B40" t="str">
            <v>Trường Tiểu học Trần Văn Kiểu- Quận 10</v>
          </cell>
          <cell r="C40">
            <v>603</v>
          </cell>
        </row>
        <row r="41">
          <cell r="A41" t="str">
            <v>BD0044J</v>
          </cell>
          <cell r="B41" t="str">
            <v>Trường THPT Nguyễn Khuyến</v>
          </cell>
          <cell r="C41">
            <v>2036</v>
          </cell>
        </row>
        <row r="42">
          <cell r="A42" t="str">
            <v>BD0045J</v>
          </cell>
          <cell r="B42" t="str">
            <v>Trường THPT Nguyễn Du</v>
          </cell>
          <cell r="C42">
            <v>1596</v>
          </cell>
        </row>
        <row r="43">
          <cell r="A43" t="str">
            <v>BD0046J</v>
          </cell>
          <cell r="B43" t="str">
            <v>Trường Mầm Non 2/9 Quận 10</v>
          </cell>
          <cell r="C43">
            <v>0</v>
          </cell>
        </row>
        <row r="44">
          <cell r="A44" t="str">
            <v>BD0047J</v>
          </cell>
          <cell r="B44" t="str">
            <v>Trường Mầm Non 19/5</v>
          </cell>
          <cell r="C44">
            <v>0</v>
          </cell>
        </row>
        <row r="45">
          <cell r="A45" t="str">
            <v>BD0048J</v>
          </cell>
          <cell r="B45" t="str">
            <v>Trường Mầm Non Măng Non II</v>
          </cell>
          <cell r="C45">
            <v>0</v>
          </cell>
        </row>
        <row r="46">
          <cell r="A46" t="str">
            <v>BD0049J</v>
          </cell>
          <cell r="B46" t="str">
            <v>Trường Mầm Non Măng Non III</v>
          </cell>
          <cell r="C46">
            <v>0</v>
          </cell>
        </row>
        <row r="47">
          <cell r="A47" t="str">
            <v>BD0050J</v>
          </cell>
          <cell r="B47" t="str">
            <v>Trường Mầm Non Phường 1- Quận 10</v>
          </cell>
          <cell r="C47">
            <v>0</v>
          </cell>
        </row>
        <row r="48">
          <cell r="A48" t="str">
            <v>BD0051J</v>
          </cell>
          <cell r="B48" t="str">
            <v>Trường Mầm Non Phường 3- Quận 10</v>
          </cell>
          <cell r="C48">
            <v>0</v>
          </cell>
        </row>
        <row r="49">
          <cell r="A49" t="str">
            <v>BD0052J</v>
          </cell>
          <cell r="B49" t="str">
            <v>Trường Mầm Non Phường 4- Quận 10</v>
          </cell>
          <cell r="C49">
            <v>0</v>
          </cell>
        </row>
        <row r="50">
          <cell r="A50" t="str">
            <v>BD0053J</v>
          </cell>
          <cell r="B50" t="str">
            <v>Trường Mầm Non Phường 5- Quận 10</v>
          </cell>
          <cell r="C50">
            <v>0</v>
          </cell>
        </row>
        <row r="51">
          <cell r="A51" t="str">
            <v>BD0054J</v>
          </cell>
          <cell r="B51" t="str">
            <v>Trường Mầm Non Phường 8- Quận 10</v>
          </cell>
          <cell r="C51">
            <v>0</v>
          </cell>
        </row>
        <row r="52">
          <cell r="A52" t="str">
            <v>BD0055J</v>
          </cell>
          <cell r="B52" t="str">
            <v>Trường Mầm Non Phường 10- Quận 10</v>
          </cell>
          <cell r="C52">
            <v>0</v>
          </cell>
        </row>
        <row r="53">
          <cell r="A53" t="str">
            <v>BD0056J</v>
          </cell>
          <cell r="B53" t="str">
            <v>Trường Mầm Non Phường 13- Quận 10</v>
          </cell>
          <cell r="C53">
            <v>0</v>
          </cell>
        </row>
        <row r="54">
          <cell r="A54" t="str">
            <v>BD0057J</v>
          </cell>
          <cell r="B54" t="str">
            <v>Trường mầm non Phường 15A - Quận 10</v>
          </cell>
          <cell r="C54">
            <v>0</v>
          </cell>
        </row>
        <row r="55">
          <cell r="A55" t="str">
            <v>BD0058J</v>
          </cell>
          <cell r="B55" t="str">
            <v>Trường THCS Hòa Hưng</v>
          </cell>
          <cell r="C55">
            <v>325</v>
          </cell>
        </row>
        <row r="56">
          <cell r="A56" t="str">
            <v>BD0059J</v>
          </cell>
          <cell r="B56" t="str">
            <v>Trường Tiểu học- Trung học cơ sở Pennschool</v>
          </cell>
          <cell r="C56">
            <v>787</v>
          </cell>
        </row>
        <row r="57">
          <cell r="A57" t="str">
            <v>BD0060J</v>
          </cell>
          <cell r="B57" t="str">
            <v>Trường Cao Đẳng Sư Phạm Trung Ương TP.HCM</v>
          </cell>
          <cell r="C57">
            <v>1467</v>
          </cell>
        </row>
        <row r="58">
          <cell r="A58" t="str">
            <v>BD0061J</v>
          </cell>
          <cell r="B58" t="str">
            <v>Phân Viện Học Viện Hành Chính Quốc Gia Tại TPHCM</v>
          </cell>
          <cell r="C58">
            <v>0</v>
          </cell>
        </row>
        <row r="59">
          <cell r="A59" t="str">
            <v>BD0062J</v>
          </cell>
          <cell r="B59" t="str">
            <v>Trường Đại Học Bách Khoa</v>
          </cell>
          <cell r="C59">
            <v>10813</v>
          </cell>
        </row>
        <row r="60">
          <cell r="A60" t="str">
            <v>BD0063J</v>
          </cell>
          <cell r="B60" t="str">
            <v>Trường Đại Học Y Khoa Phạm Ngọc Thạch</v>
          </cell>
          <cell r="C60">
            <v>6370</v>
          </cell>
        </row>
        <row r="61">
          <cell r="A61" t="str">
            <v>BD0064J</v>
          </cell>
          <cell r="B61" t="str">
            <v>Trường Cao Đẳng Kinh Tế TP.HCM</v>
          </cell>
          <cell r="C61">
            <v>2556</v>
          </cell>
        </row>
        <row r="62">
          <cell r="A62" t="str">
            <v>BD0065J</v>
          </cell>
          <cell r="B62" t="str">
            <v>Trường Phổ thông Đặc biệt Nguyễn Đình Chiểu</v>
          </cell>
          <cell r="C62">
            <v>0</v>
          </cell>
        </row>
        <row r="63">
          <cell r="A63" t="str">
            <v>TYT001J</v>
          </cell>
          <cell r="B63" t="str">
            <v>NSNN TW hỗ trợ đóng BHYT HSSV</v>
          </cell>
          <cell r="C63">
            <v>0</v>
          </cell>
        </row>
        <row r="64">
          <cell r="A64" t="str">
            <v>TYT002J</v>
          </cell>
          <cell r="B64" t="str">
            <v>NSNN Địa phương hỗ trợ đóng BHYT HSSV</v>
          </cell>
          <cell r="C6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Tuan"/>
      <sheetName val="Chi tiet"/>
      <sheetName val="BC BHVN"/>
      <sheetName val="Sheet3"/>
    </sheetNames>
    <sheetDataSet>
      <sheetData sheetId="0"/>
      <sheetData sheetId="1">
        <row r="11">
          <cell r="E11">
            <v>12280</v>
          </cell>
          <cell r="F11">
            <v>1218</v>
          </cell>
          <cell r="G11">
            <v>0</v>
          </cell>
          <cell r="H11">
            <v>0</v>
          </cell>
          <cell r="N11">
            <v>11211</v>
          </cell>
          <cell r="O11">
            <v>382</v>
          </cell>
          <cell r="P11">
            <v>19</v>
          </cell>
        </row>
        <row r="29">
          <cell r="E29">
            <v>8423</v>
          </cell>
          <cell r="F29">
            <v>15</v>
          </cell>
          <cell r="G29">
            <v>0</v>
          </cell>
          <cell r="H29">
            <v>0</v>
          </cell>
          <cell r="N29">
            <v>7629</v>
          </cell>
          <cell r="O29">
            <v>474</v>
          </cell>
          <cell r="P29">
            <v>61</v>
          </cell>
        </row>
        <row r="39">
          <cell r="E39">
            <v>11086</v>
          </cell>
          <cell r="F39">
            <v>-537</v>
          </cell>
          <cell r="G39">
            <v>0</v>
          </cell>
          <cell r="H39">
            <v>0</v>
          </cell>
          <cell r="N39">
            <v>9386</v>
          </cell>
          <cell r="O39">
            <v>269</v>
          </cell>
          <cell r="P39">
            <v>78</v>
          </cell>
        </row>
        <row r="50">
          <cell r="E50">
            <v>7049</v>
          </cell>
          <cell r="F50">
            <v>951</v>
          </cell>
          <cell r="G50">
            <v>0</v>
          </cell>
          <cell r="H50">
            <v>0</v>
          </cell>
          <cell r="N50">
            <v>6486</v>
          </cell>
          <cell r="O50">
            <v>124</v>
          </cell>
          <cell r="P50">
            <v>29</v>
          </cell>
        </row>
        <row r="56">
          <cell r="E56">
            <v>34625</v>
          </cell>
          <cell r="F56">
            <v>-207</v>
          </cell>
          <cell r="G56">
            <v>0</v>
          </cell>
          <cell r="H56">
            <v>0</v>
          </cell>
          <cell r="N56">
            <v>34321</v>
          </cell>
          <cell r="O56">
            <v>6</v>
          </cell>
          <cell r="P56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42"/>
  <sheetViews>
    <sheetView tabSelected="1" topLeftCell="A8" workbookViewId="0">
      <pane xSplit="17" ySplit="18" topLeftCell="R35" activePane="bottomRight" state="frozen"/>
      <selection activeCell="A8" sqref="A8"/>
      <selection pane="topRight" activeCell="R8" sqref="R8"/>
      <selection pane="bottomLeft" activeCell="A26" sqref="A26"/>
      <selection pane="bottomRight" activeCell="B39" sqref="B39"/>
    </sheetView>
  </sheetViews>
  <sheetFormatPr defaultRowHeight="14.4" x14ac:dyDescent="0.3"/>
  <cols>
    <col min="1" max="1" width="6.6640625" customWidth="1"/>
    <col min="2" max="2" width="30.44140625" customWidth="1"/>
    <col min="3" max="3" width="10.33203125" customWidth="1"/>
    <col min="4" max="4" width="13.33203125" style="10" hidden="1" customWidth="1"/>
    <col min="5" max="5" width="8.44140625" customWidth="1"/>
    <col min="6" max="17" width="7.109375" customWidth="1"/>
    <col min="18" max="18" width="8.6640625" style="26" customWidth="1"/>
    <col min="19" max="19" width="8.6640625" style="56" customWidth="1"/>
    <col min="20" max="20" width="17.109375" customWidth="1"/>
  </cols>
  <sheetData>
    <row r="1" spans="1:19" ht="15.6" hidden="1" x14ac:dyDescent="0.3">
      <c r="A1" s="67" t="s">
        <v>19</v>
      </c>
      <c r="B1" s="67"/>
      <c r="C1" s="9"/>
      <c r="D1" s="12"/>
      <c r="E1" s="7"/>
      <c r="F1" s="7"/>
      <c r="G1" s="7"/>
      <c r="H1" s="7"/>
      <c r="I1" s="7"/>
      <c r="J1" s="7"/>
      <c r="K1" s="8"/>
      <c r="L1" s="7"/>
      <c r="M1" s="7"/>
      <c r="N1" s="7"/>
      <c r="O1" s="7"/>
      <c r="P1" s="7"/>
      <c r="Q1" s="7"/>
      <c r="R1" s="22"/>
      <c r="S1" s="43"/>
    </row>
    <row r="2" spans="1:19" ht="15.6" hidden="1" x14ac:dyDescent="0.3">
      <c r="A2" s="68" t="s">
        <v>41</v>
      </c>
      <c r="B2" s="68"/>
      <c r="C2" s="9"/>
      <c r="D2" s="12"/>
      <c r="E2" s="7"/>
      <c r="F2" s="7"/>
      <c r="G2" s="7"/>
      <c r="H2" s="7"/>
      <c r="I2" s="7"/>
      <c r="J2" s="7"/>
      <c r="K2" s="8"/>
      <c r="L2" s="7"/>
      <c r="M2" s="7"/>
      <c r="N2" s="7"/>
      <c r="O2" s="7"/>
      <c r="P2" s="7"/>
      <c r="Q2" s="7"/>
      <c r="R2" s="22"/>
      <c r="S2" s="43"/>
    </row>
    <row r="3" spans="1:19" ht="15.6" hidden="1" x14ac:dyDescent="0.3">
      <c r="A3" s="6"/>
      <c r="B3" s="7"/>
      <c r="C3" s="7"/>
      <c r="D3" s="12"/>
      <c r="E3" s="7"/>
      <c r="F3" s="7"/>
      <c r="G3" s="7"/>
      <c r="H3" s="7"/>
      <c r="I3" s="7"/>
      <c r="J3" s="7"/>
      <c r="K3" s="8"/>
      <c r="L3" s="7"/>
      <c r="M3" s="7"/>
      <c r="N3" s="7"/>
      <c r="O3" s="7"/>
      <c r="P3" s="7"/>
      <c r="Q3" s="7"/>
      <c r="R3" s="22"/>
      <c r="S3" s="43"/>
    </row>
    <row r="4" spans="1:19" ht="20.399999999999999" hidden="1" x14ac:dyDescent="0.35">
      <c r="A4" s="6"/>
      <c r="B4" s="69" t="s">
        <v>40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23"/>
      <c r="S4" s="52"/>
    </row>
    <row r="5" spans="1:19" ht="15.6" hidden="1" x14ac:dyDescent="0.3">
      <c r="A5" s="6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24"/>
      <c r="S5" s="53"/>
    </row>
    <row r="6" spans="1:19" ht="15.6" hidden="1" x14ac:dyDescent="0.3">
      <c r="A6" s="6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25"/>
      <c r="S6" s="54"/>
    </row>
    <row r="7" spans="1:19" ht="15.6" hidden="1" x14ac:dyDescent="0.3">
      <c r="A7" s="6"/>
      <c r="B7" s="7"/>
      <c r="C7" s="7"/>
      <c r="D7" s="1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2"/>
      <c r="S7" s="44"/>
    </row>
    <row r="8" spans="1:19" s="13" customFormat="1" ht="15" customHeight="1" x14ac:dyDescent="0.25">
      <c r="A8" s="65" t="s">
        <v>20</v>
      </c>
      <c r="B8" s="65" t="s">
        <v>29</v>
      </c>
      <c r="C8" s="65"/>
      <c r="D8" s="65"/>
      <c r="E8" s="65" t="s">
        <v>25</v>
      </c>
      <c r="F8" s="66" t="s">
        <v>21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72" t="s">
        <v>30</v>
      </c>
      <c r="S8" s="75" t="s">
        <v>5</v>
      </c>
    </row>
    <row r="9" spans="1:19" s="13" customFormat="1" ht="13.8" x14ac:dyDescent="0.25">
      <c r="A9" s="65"/>
      <c r="B9" s="65" t="s">
        <v>39</v>
      </c>
      <c r="C9" s="65" t="s">
        <v>31</v>
      </c>
      <c r="D9" s="65" t="s">
        <v>32</v>
      </c>
      <c r="E9" s="65"/>
      <c r="F9" s="66" t="s">
        <v>38</v>
      </c>
      <c r="G9" s="66"/>
      <c r="H9" s="66"/>
      <c r="I9" s="66"/>
      <c r="J9" s="78" t="s">
        <v>36</v>
      </c>
      <c r="K9" s="79"/>
      <c r="L9" s="79"/>
      <c r="M9" s="80"/>
      <c r="N9" s="81" t="s">
        <v>37</v>
      </c>
      <c r="O9" s="82"/>
      <c r="P9" s="82"/>
      <c r="Q9" s="83"/>
      <c r="R9" s="73"/>
      <c r="S9" s="76"/>
    </row>
    <row r="10" spans="1:19" s="13" customFormat="1" ht="39.6" x14ac:dyDescent="0.25">
      <c r="A10" s="65"/>
      <c r="B10" s="65"/>
      <c r="C10" s="65"/>
      <c r="D10" s="65"/>
      <c r="E10" s="65"/>
      <c r="F10" s="27">
        <v>0.7</v>
      </c>
      <c r="G10" s="28" t="s">
        <v>22</v>
      </c>
      <c r="H10" s="28" t="s">
        <v>23</v>
      </c>
      <c r="I10" s="29" t="s">
        <v>33</v>
      </c>
      <c r="J10" s="30">
        <v>0.7</v>
      </c>
      <c r="K10" s="31" t="s">
        <v>22</v>
      </c>
      <c r="L10" s="31" t="s">
        <v>23</v>
      </c>
      <c r="M10" s="32" t="s">
        <v>33</v>
      </c>
      <c r="N10" s="27">
        <v>0.7</v>
      </c>
      <c r="O10" s="28" t="s">
        <v>22</v>
      </c>
      <c r="P10" s="28" t="s">
        <v>23</v>
      </c>
      <c r="Q10" s="29" t="s">
        <v>33</v>
      </c>
      <c r="R10" s="74"/>
      <c r="S10" s="77"/>
    </row>
    <row r="11" spans="1:19" s="14" customFormat="1" ht="22.2" customHeight="1" x14ac:dyDescent="0.25">
      <c r="A11" s="37" t="s">
        <v>34</v>
      </c>
      <c r="B11" s="38" t="s">
        <v>13</v>
      </c>
      <c r="C11" s="38"/>
      <c r="D11" s="37"/>
      <c r="E11" s="41">
        <f>SUM(E12:E28)</f>
        <v>11868</v>
      </c>
      <c r="F11" s="41">
        <f t="shared" ref="F11:Q11" si="0">SUM(F12:F28)</f>
        <v>217</v>
      </c>
      <c r="G11" s="41">
        <f t="shared" si="0"/>
        <v>0</v>
      </c>
      <c r="H11" s="41">
        <f t="shared" si="0"/>
        <v>-9</v>
      </c>
      <c r="I11" s="41">
        <f t="shared" si="0"/>
        <v>208</v>
      </c>
      <c r="J11" s="41">
        <f t="shared" si="0"/>
        <v>10512</v>
      </c>
      <c r="K11" s="41">
        <f t="shared" si="0"/>
        <v>264</v>
      </c>
      <c r="L11" s="41">
        <f t="shared" si="0"/>
        <v>92</v>
      </c>
      <c r="M11" s="41">
        <f t="shared" si="0"/>
        <v>10868</v>
      </c>
      <c r="N11" s="41">
        <f t="shared" si="0"/>
        <v>10729</v>
      </c>
      <c r="O11" s="41">
        <f t="shared" si="0"/>
        <v>264</v>
      </c>
      <c r="P11" s="41">
        <f t="shared" si="0"/>
        <v>83</v>
      </c>
      <c r="Q11" s="41">
        <f t="shared" si="0"/>
        <v>11076</v>
      </c>
      <c r="R11" s="40">
        <f t="shared" ref="R11:R38" si="1">Q11/E11</f>
        <v>0.9332659251769464</v>
      </c>
      <c r="S11" s="55"/>
    </row>
    <row r="12" spans="1:19" s="14" customFormat="1" ht="13.8" x14ac:dyDescent="0.25">
      <c r="A12" s="33">
        <v>1</v>
      </c>
      <c r="B12" s="18" t="s">
        <v>42</v>
      </c>
      <c r="C12" s="19" t="s">
        <v>43</v>
      </c>
      <c r="D12" s="20" t="s">
        <v>44</v>
      </c>
      <c r="E12" s="21">
        <v>1025</v>
      </c>
      <c r="F12" s="34">
        <f>N12-J12</f>
        <v>-2</v>
      </c>
      <c r="G12" s="34">
        <f>O12-K12</f>
        <v>0</v>
      </c>
      <c r="H12" s="34">
        <f>P12-L12</f>
        <v>0</v>
      </c>
      <c r="I12" s="34">
        <f t="shared" ref="I12:I28" si="2">F12+G12+H12</f>
        <v>-2</v>
      </c>
      <c r="J12" s="34">
        <v>947</v>
      </c>
      <c r="K12" s="34">
        <v>0</v>
      </c>
      <c r="L12" s="34">
        <v>0</v>
      </c>
      <c r="M12" s="34">
        <v>947</v>
      </c>
      <c r="N12" s="34">
        <f>VLOOKUP(C12,'[1]07912'!$A$1:$C$700,3,0)</f>
        <v>945</v>
      </c>
      <c r="O12" s="34">
        <v>0</v>
      </c>
      <c r="P12" s="34">
        <v>0</v>
      </c>
      <c r="Q12" s="34">
        <f t="shared" ref="Q12:Q28" si="3">SUM(N12:P12)</f>
        <v>945</v>
      </c>
      <c r="R12" s="35">
        <f t="shared" ref="R12:R28" si="4">Q12/E12</f>
        <v>0.92195121951219516</v>
      </c>
      <c r="S12" s="34"/>
    </row>
    <row r="13" spans="1:19" s="14" customFormat="1" ht="13.8" x14ac:dyDescent="0.25">
      <c r="A13" s="33">
        <v>2</v>
      </c>
      <c r="B13" s="18" t="s">
        <v>55</v>
      </c>
      <c r="C13" s="19" t="s">
        <v>56</v>
      </c>
      <c r="D13" s="20" t="s">
        <v>44</v>
      </c>
      <c r="E13" s="42">
        <v>809</v>
      </c>
      <c r="F13" s="34">
        <f t="shared" ref="F13:F28" si="5">N13-J13</f>
        <v>1</v>
      </c>
      <c r="G13" s="34">
        <f t="shared" ref="G13:G28" si="6">O13-K13</f>
        <v>0</v>
      </c>
      <c r="H13" s="34">
        <f t="shared" ref="H13:H28" si="7">P13-L13</f>
        <v>0</v>
      </c>
      <c r="I13" s="34">
        <f t="shared" si="2"/>
        <v>1</v>
      </c>
      <c r="J13" s="34">
        <v>742</v>
      </c>
      <c r="K13" s="34">
        <v>0</v>
      </c>
      <c r="L13" s="34">
        <v>0</v>
      </c>
      <c r="M13" s="34">
        <v>742</v>
      </c>
      <c r="N13" s="34">
        <f>VLOOKUP(C13,'[1]07912'!$A$1:$C$700,3,0)</f>
        <v>743</v>
      </c>
      <c r="O13" s="34">
        <v>0</v>
      </c>
      <c r="P13" s="34">
        <v>0</v>
      </c>
      <c r="Q13" s="34">
        <f t="shared" si="3"/>
        <v>743</v>
      </c>
      <c r="R13" s="35">
        <f t="shared" si="4"/>
        <v>0.91841779975278126</v>
      </c>
      <c r="S13" s="34"/>
    </row>
    <row r="14" spans="1:19" s="14" customFormat="1" ht="13.8" x14ac:dyDescent="0.25">
      <c r="A14" s="33">
        <v>3</v>
      </c>
      <c r="B14" s="18" t="s">
        <v>71</v>
      </c>
      <c r="C14" s="19" t="s">
        <v>72</v>
      </c>
      <c r="D14" s="20" t="s">
        <v>44</v>
      </c>
      <c r="E14" s="21">
        <v>741</v>
      </c>
      <c r="F14" s="34">
        <f t="shared" si="5"/>
        <v>-1</v>
      </c>
      <c r="G14" s="34">
        <f t="shared" si="6"/>
        <v>0</v>
      </c>
      <c r="H14" s="34">
        <f t="shared" si="7"/>
        <v>0</v>
      </c>
      <c r="I14" s="34">
        <f t="shared" si="2"/>
        <v>-1</v>
      </c>
      <c r="J14" s="34">
        <v>695</v>
      </c>
      <c r="K14" s="34">
        <v>0</v>
      </c>
      <c r="L14" s="34">
        <v>0</v>
      </c>
      <c r="M14" s="34">
        <v>695</v>
      </c>
      <c r="N14" s="34">
        <f>VLOOKUP(C14,'[1]07912'!$A$1:$C$700,3,0)</f>
        <v>694</v>
      </c>
      <c r="O14" s="34">
        <v>0</v>
      </c>
      <c r="P14" s="34">
        <v>0</v>
      </c>
      <c r="Q14" s="34">
        <f t="shared" si="3"/>
        <v>694</v>
      </c>
      <c r="R14" s="35">
        <f t="shared" si="4"/>
        <v>0.93657219973009442</v>
      </c>
      <c r="S14" s="55"/>
    </row>
    <row r="15" spans="1:19" s="14" customFormat="1" ht="13.8" x14ac:dyDescent="0.25">
      <c r="A15" s="33">
        <v>4</v>
      </c>
      <c r="B15" s="18" t="s">
        <v>63</v>
      </c>
      <c r="C15" s="19" t="s">
        <v>64</v>
      </c>
      <c r="D15" s="20" t="s">
        <v>44</v>
      </c>
      <c r="E15" s="21">
        <v>276</v>
      </c>
      <c r="F15" s="34">
        <f t="shared" si="5"/>
        <v>4</v>
      </c>
      <c r="G15" s="34">
        <f t="shared" si="6"/>
        <v>0</v>
      </c>
      <c r="H15" s="34">
        <f t="shared" si="7"/>
        <v>0</v>
      </c>
      <c r="I15" s="34">
        <f t="shared" si="2"/>
        <v>4</v>
      </c>
      <c r="J15" s="34">
        <v>235</v>
      </c>
      <c r="K15" s="34">
        <v>0</v>
      </c>
      <c r="L15" s="34">
        <v>0</v>
      </c>
      <c r="M15" s="34">
        <v>235</v>
      </c>
      <c r="N15" s="34">
        <f>VLOOKUP(C15,'[1]07912'!$A$1:$C$700,3,0)</f>
        <v>239</v>
      </c>
      <c r="O15" s="34">
        <v>0</v>
      </c>
      <c r="P15" s="34">
        <v>0</v>
      </c>
      <c r="Q15" s="34">
        <f t="shared" si="3"/>
        <v>239</v>
      </c>
      <c r="R15" s="35">
        <f t="shared" si="4"/>
        <v>0.86594202898550721</v>
      </c>
      <c r="S15" s="34"/>
    </row>
    <row r="16" spans="1:19" s="14" customFormat="1" ht="13.8" x14ac:dyDescent="0.25">
      <c r="A16" s="58">
        <v>5</v>
      </c>
      <c r="B16" s="101" t="s">
        <v>69</v>
      </c>
      <c r="C16" s="60" t="s">
        <v>70</v>
      </c>
      <c r="D16" s="61" t="s">
        <v>44</v>
      </c>
      <c r="E16" s="102">
        <v>822</v>
      </c>
      <c r="F16" s="63">
        <f t="shared" si="5"/>
        <v>9</v>
      </c>
      <c r="G16" s="63">
        <f t="shared" si="6"/>
        <v>0</v>
      </c>
      <c r="H16" s="63">
        <f t="shared" si="7"/>
        <v>-9</v>
      </c>
      <c r="I16" s="63">
        <f t="shared" si="2"/>
        <v>0</v>
      </c>
      <c r="J16" s="63">
        <v>732</v>
      </c>
      <c r="K16" s="63">
        <v>59</v>
      </c>
      <c r="L16" s="63">
        <v>31</v>
      </c>
      <c r="M16" s="63">
        <v>822</v>
      </c>
      <c r="N16" s="63">
        <f>VLOOKUP(C16,'[1]07912'!$A$1:$C$700,3,0)</f>
        <v>741</v>
      </c>
      <c r="O16" s="63">
        <v>59</v>
      </c>
      <c r="P16" s="63">
        <v>22</v>
      </c>
      <c r="Q16" s="63">
        <f t="shared" si="3"/>
        <v>822</v>
      </c>
      <c r="R16" s="64">
        <f t="shared" si="4"/>
        <v>1</v>
      </c>
      <c r="S16" s="55"/>
    </row>
    <row r="17" spans="1:19" s="14" customFormat="1" ht="13.8" x14ac:dyDescent="0.25">
      <c r="A17" s="33">
        <v>6</v>
      </c>
      <c r="B17" s="18" t="s">
        <v>49</v>
      </c>
      <c r="C17" s="19" t="s">
        <v>50</v>
      </c>
      <c r="D17" s="20" t="s">
        <v>44</v>
      </c>
      <c r="E17" s="21">
        <v>1014</v>
      </c>
      <c r="F17" s="34">
        <f t="shared" si="5"/>
        <v>26</v>
      </c>
      <c r="G17" s="34">
        <f t="shared" si="6"/>
        <v>0</v>
      </c>
      <c r="H17" s="34">
        <f t="shared" si="7"/>
        <v>0</v>
      </c>
      <c r="I17" s="34">
        <f t="shared" si="2"/>
        <v>26</v>
      </c>
      <c r="J17" s="34">
        <v>813</v>
      </c>
      <c r="K17" s="34">
        <v>27</v>
      </c>
      <c r="L17" s="34">
        <v>1</v>
      </c>
      <c r="M17" s="34">
        <v>841</v>
      </c>
      <c r="N17" s="34">
        <f>VLOOKUP(C17,'[1]07912'!$A$1:$C$700,3,0)</f>
        <v>839</v>
      </c>
      <c r="O17" s="34">
        <v>27</v>
      </c>
      <c r="P17" s="34">
        <v>1</v>
      </c>
      <c r="Q17" s="34">
        <f t="shared" si="3"/>
        <v>867</v>
      </c>
      <c r="R17" s="35">
        <f t="shared" si="4"/>
        <v>0.8550295857988166</v>
      </c>
      <c r="S17" s="55"/>
    </row>
    <row r="18" spans="1:19" s="14" customFormat="1" ht="13.8" x14ac:dyDescent="0.25">
      <c r="A18" s="33">
        <v>7</v>
      </c>
      <c r="B18" s="18" t="s">
        <v>45</v>
      </c>
      <c r="C18" s="19" t="s">
        <v>46</v>
      </c>
      <c r="D18" s="20" t="s">
        <v>44</v>
      </c>
      <c r="E18" s="42">
        <v>257</v>
      </c>
      <c r="F18" s="34">
        <f t="shared" si="5"/>
        <v>0</v>
      </c>
      <c r="G18" s="34">
        <f t="shared" si="6"/>
        <v>0</v>
      </c>
      <c r="H18" s="34">
        <f t="shared" si="7"/>
        <v>0</v>
      </c>
      <c r="I18" s="34">
        <f t="shared" si="2"/>
        <v>0</v>
      </c>
      <c r="J18" s="34">
        <v>242</v>
      </c>
      <c r="K18" s="34">
        <v>0</v>
      </c>
      <c r="L18" s="34">
        <v>0</v>
      </c>
      <c r="M18" s="34">
        <v>242</v>
      </c>
      <c r="N18" s="34">
        <f>VLOOKUP(C18,'[1]07912'!$A$1:$C$700,3,0)</f>
        <v>242</v>
      </c>
      <c r="O18" s="34">
        <v>0</v>
      </c>
      <c r="P18" s="34">
        <v>0</v>
      </c>
      <c r="Q18" s="34">
        <f t="shared" si="3"/>
        <v>242</v>
      </c>
      <c r="R18" s="35">
        <f t="shared" si="4"/>
        <v>0.94163424124513617</v>
      </c>
      <c r="S18" s="34"/>
    </row>
    <row r="19" spans="1:19" s="14" customFormat="1" ht="13.8" x14ac:dyDescent="0.25">
      <c r="A19" s="33">
        <v>8</v>
      </c>
      <c r="B19" s="18" t="s">
        <v>59</v>
      </c>
      <c r="C19" s="19" t="s">
        <v>60</v>
      </c>
      <c r="D19" s="20" t="s">
        <v>44</v>
      </c>
      <c r="E19" s="21">
        <v>232</v>
      </c>
      <c r="F19" s="34">
        <f t="shared" si="5"/>
        <v>5</v>
      </c>
      <c r="G19" s="34">
        <f t="shared" si="6"/>
        <v>0</v>
      </c>
      <c r="H19" s="34">
        <f t="shared" si="7"/>
        <v>0</v>
      </c>
      <c r="I19" s="34">
        <f t="shared" si="2"/>
        <v>5</v>
      </c>
      <c r="J19" s="34">
        <v>213</v>
      </c>
      <c r="K19" s="34">
        <v>10</v>
      </c>
      <c r="L19" s="34">
        <v>0</v>
      </c>
      <c r="M19" s="34">
        <v>223</v>
      </c>
      <c r="N19" s="34">
        <f>VLOOKUP(C19,'[1]07912'!$A$1:$C$700,3,0)</f>
        <v>218</v>
      </c>
      <c r="O19" s="34">
        <v>10</v>
      </c>
      <c r="P19" s="34">
        <v>0</v>
      </c>
      <c r="Q19" s="34">
        <f t="shared" si="3"/>
        <v>228</v>
      </c>
      <c r="R19" s="35">
        <f t="shared" si="4"/>
        <v>0.98275862068965514</v>
      </c>
      <c r="S19" s="55"/>
    </row>
    <row r="20" spans="1:19" s="14" customFormat="1" ht="13.8" x14ac:dyDescent="0.25">
      <c r="A20" s="33">
        <v>9</v>
      </c>
      <c r="B20" s="18" t="s">
        <v>61</v>
      </c>
      <c r="C20" s="19" t="s">
        <v>62</v>
      </c>
      <c r="D20" s="20" t="s">
        <v>44</v>
      </c>
      <c r="E20" s="21">
        <v>1012</v>
      </c>
      <c r="F20" s="34">
        <f t="shared" si="5"/>
        <v>0</v>
      </c>
      <c r="G20" s="34">
        <f t="shared" si="6"/>
        <v>0</v>
      </c>
      <c r="H20" s="34">
        <f t="shared" si="7"/>
        <v>0</v>
      </c>
      <c r="I20" s="34">
        <f t="shared" si="2"/>
        <v>0</v>
      </c>
      <c r="J20" s="34">
        <v>929</v>
      </c>
      <c r="K20" s="34">
        <v>0</v>
      </c>
      <c r="L20" s="34">
        <v>0</v>
      </c>
      <c r="M20" s="34">
        <v>929</v>
      </c>
      <c r="N20" s="34">
        <f>VLOOKUP(C20,'[1]07912'!$A$1:$C$700,3,0)</f>
        <v>929</v>
      </c>
      <c r="O20" s="34">
        <v>0</v>
      </c>
      <c r="P20" s="34">
        <v>0</v>
      </c>
      <c r="Q20" s="34">
        <f t="shared" si="3"/>
        <v>929</v>
      </c>
      <c r="R20" s="35">
        <f t="shared" si="4"/>
        <v>0.91798418972332019</v>
      </c>
      <c r="S20" s="34"/>
    </row>
    <row r="21" spans="1:19" s="14" customFormat="1" ht="13.8" x14ac:dyDescent="0.25">
      <c r="A21" s="33">
        <v>10</v>
      </c>
      <c r="B21" s="18" t="s">
        <v>57</v>
      </c>
      <c r="C21" s="19" t="s">
        <v>58</v>
      </c>
      <c r="D21" s="20" t="s">
        <v>44</v>
      </c>
      <c r="E21" s="21">
        <v>710</v>
      </c>
      <c r="F21" s="34">
        <f t="shared" si="5"/>
        <v>2</v>
      </c>
      <c r="G21" s="34">
        <f t="shared" si="6"/>
        <v>0</v>
      </c>
      <c r="H21" s="34">
        <f t="shared" si="7"/>
        <v>0</v>
      </c>
      <c r="I21" s="34">
        <f t="shared" si="2"/>
        <v>2</v>
      </c>
      <c r="J21" s="34">
        <v>639</v>
      </c>
      <c r="K21" s="34">
        <v>0</v>
      </c>
      <c r="L21" s="34">
        <v>0</v>
      </c>
      <c r="M21" s="34">
        <v>639</v>
      </c>
      <c r="N21" s="34">
        <f>VLOOKUP(C21,'[1]07912'!$A$1:$C$700,3,0)</f>
        <v>641</v>
      </c>
      <c r="O21" s="34">
        <v>0</v>
      </c>
      <c r="P21" s="34">
        <v>0</v>
      </c>
      <c r="Q21" s="34">
        <f t="shared" si="3"/>
        <v>641</v>
      </c>
      <c r="R21" s="35">
        <f t="shared" si="4"/>
        <v>0.90281690140845072</v>
      </c>
      <c r="S21" s="34"/>
    </row>
    <row r="22" spans="1:19" s="14" customFormat="1" ht="13.8" x14ac:dyDescent="0.25">
      <c r="A22" s="33">
        <v>11</v>
      </c>
      <c r="B22" s="18" t="s">
        <v>47</v>
      </c>
      <c r="C22" s="19" t="s">
        <v>48</v>
      </c>
      <c r="D22" s="20" t="s">
        <v>44</v>
      </c>
      <c r="E22" s="42">
        <v>1136</v>
      </c>
      <c r="F22" s="34">
        <f t="shared" si="5"/>
        <v>2</v>
      </c>
      <c r="G22" s="34">
        <f t="shared" si="6"/>
        <v>0</v>
      </c>
      <c r="H22" s="34">
        <f t="shared" si="7"/>
        <v>0</v>
      </c>
      <c r="I22" s="34">
        <f t="shared" si="2"/>
        <v>2</v>
      </c>
      <c r="J22" s="34">
        <v>1111</v>
      </c>
      <c r="K22" s="34">
        <v>0</v>
      </c>
      <c r="L22" s="34">
        <v>0</v>
      </c>
      <c r="M22" s="34">
        <v>1111</v>
      </c>
      <c r="N22" s="34">
        <f>VLOOKUP(C22,'[1]07912'!$A$1:$C$700,3,0)</f>
        <v>1113</v>
      </c>
      <c r="O22" s="34">
        <v>0</v>
      </c>
      <c r="P22" s="34">
        <v>0</v>
      </c>
      <c r="Q22" s="34">
        <f t="shared" si="3"/>
        <v>1113</v>
      </c>
      <c r="R22" s="35">
        <f t="shared" si="4"/>
        <v>0.97975352112676062</v>
      </c>
      <c r="S22" s="34"/>
    </row>
    <row r="23" spans="1:19" s="14" customFormat="1" ht="13.8" x14ac:dyDescent="0.25">
      <c r="A23" s="33">
        <v>12</v>
      </c>
      <c r="B23" s="18" t="s">
        <v>53</v>
      </c>
      <c r="C23" s="19" t="s">
        <v>54</v>
      </c>
      <c r="D23" s="20" t="s">
        <v>44</v>
      </c>
      <c r="E23" s="42">
        <v>716</v>
      </c>
      <c r="F23" s="34">
        <f t="shared" si="5"/>
        <v>120</v>
      </c>
      <c r="G23" s="34">
        <f t="shared" si="6"/>
        <v>0</v>
      </c>
      <c r="H23" s="34">
        <f t="shared" si="7"/>
        <v>0</v>
      </c>
      <c r="I23" s="34">
        <f t="shared" si="2"/>
        <v>120</v>
      </c>
      <c r="J23" s="34">
        <v>451</v>
      </c>
      <c r="K23" s="34">
        <v>26</v>
      </c>
      <c r="L23" s="34">
        <v>12</v>
      </c>
      <c r="M23" s="34">
        <v>489</v>
      </c>
      <c r="N23" s="34">
        <f>VLOOKUP(C23,'[1]07912'!$A$1:$C$700,3,0)</f>
        <v>571</v>
      </c>
      <c r="O23" s="34">
        <v>26</v>
      </c>
      <c r="P23" s="34">
        <v>12</v>
      </c>
      <c r="Q23" s="34">
        <f t="shared" si="3"/>
        <v>609</v>
      </c>
      <c r="R23" s="35">
        <f t="shared" si="4"/>
        <v>0.8505586592178771</v>
      </c>
      <c r="S23" s="55"/>
    </row>
    <row r="24" spans="1:19" s="14" customFormat="1" ht="13.8" x14ac:dyDescent="0.25">
      <c r="A24" s="33">
        <v>13</v>
      </c>
      <c r="B24" s="18" t="s">
        <v>51</v>
      </c>
      <c r="C24" s="19" t="s">
        <v>52</v>
      </c>
      <c r="D24" s="20" t="s">
        <v>44</v>
      </c>
      <c r="E24" s="21">
        <v>211</v>
      </c>
      <c r="F24" s="34">
        <f t="shared" si="5"/>
        <v>1</v>
      </c>
      <c r="G24" s="34">
        <f t="shared" si="6"/>
        <v>0</v>
      </c>
      <c r="H24" s="34">
        <f t="shared" si="7"/>
        <v>0</v>
      </c>
      <c r="I24" s="34">
        <f t="shared" si="2"/>
        <v>1</v>
      </c>
      <c r="J24" s="34">
        <v>157</v>
      </c>
      <c r="K24" s="34">
        <v>13</v>
      </c>
      <c r="L24" s="34">
        <v>10</v>
      </c>
      <c r="M24" s="34">
        <v>180</v>
      </c>
      <c r="N24" s="34">
        <f>VLOOKUP(C24,'[1]07912'!$A$1:$C$700,3,0)</f>
        <v>158</v>
      </c>
      <c r="O24" s="34">
        <v>13</v>
      </c>
      <c r="P24" s="34">
        <v>10</v>
      </c>
      <c r="Q24" s="34">
        <f t="shared" si="3"/>
        <v>181</v>
      </c>
      <c r="R24" s="35">
        <f t="shared" si="4"/>
        <v>0.85781990521327012</v>
      </c>
      <c r="S24" s="55"/>
    </row>
    <row r="25" spans="1:19" s="14" customFormat="1" ht="13.8" x14ac:dyDescent="0.25">
      <c r="A25" s="33">
        <v>14</v>
      </c>
      <c r="B25" s="18" t="s">
        <v>65</v>
      </c>
      <c r="C25" s="19" t="s">
        <v>66</v>
      </c>
      <c r="D25" s="20" t="s">
        <v>44</v>
      </c>
      <c r="E25" s="21">
        <v>523</v>
      </c>
      <c r="F25" s="34">
        <f t="shared" si="5"/>
        <v>27</v>
      </c>
      <c r="G25" s="34">
        <f t="shared" si="6"/>
        <v>0</v>
      </c>
      <c r="H25" s="34">
        <f t="shared" si="7"/>
        <v>0</v>
      </c>
      <c r="I25" s="34">
        <f t="shared" si="2"/>
        <v>27</v>
      </c>
      <c r="J25" s="34">
        <v>433</v>
      </c>
      <c r="K25" s="34">
        <v>24</v>
      </c>
      <c r="L25" s="34">
        <v>11</v>
      </c>
      <c r="M25" s="34">
        <v>468</v>
      </c>
      <c r="N25" s="34">
        <f>VLOOKUP(C25,'[1]07912'!$A$1:$C$700,3,0)</f>
        <v>460</v>
      </c>
      <c r="O25" s="34">
        <v>24</v>
      </c>
      <c r="P25" s="34">
        <v>11</v>
      </c>
      <c r="Q25" s="34">
        <f t="shared" si="3"/>
        <v>495</v>
      </c>
      <c r="R25" s="35">
        <f t="shared" si="4"/>
        <v>0.94646271510516256</v>
      </c>
      <c r="S25" s="55"/>
    </row>
    <row r="26" spans="1:19" s="14" customFormat="1" ht="13.8" x14ac:dyDescent="0.25">
      <c r="A26" s="33">
        <v>15</v>
      </c>
      <c r="B26" s="18" t="s">
        <v>67</v>
      </c>
      <c r="C26" s="19" t="s">
        <v>68</v>
      </c>
      <c r="D26" s="20" t="s">
        <v>44</v>
      </c>
      <c r="E26" s="42">
        <v>728</v>
      </c>
      <c r="F26" s="34">
        <f t="shared" si="5"/>
        <v>2</v>
      </c>
      <c r="G26" s="34">
        <f t="shared" si="6"/>
        <v>0</v>
      </c>
      <c r="H26" s="34">
        <f t="shared" si="7"/>
        <v>0</v>
      </c>
      <c r="I26" s="34">
        <f t="shared" si="2"/>
        <v>2</v>
      </c>
      <c r="J26" s="34">
        <v>679</v>
      </c>
      <c r="K26" s="34">
        <v>36</v>
      </c>
      <c r="L26" s="34">
        <v>2</v>
      </c>
      <c r="M26" s="34">
        <v>717</v>
      </c>
      <c r="N26" s="34">
        <f>VLOOKUP(C26,'[1]07912'!$A$1:$C$700,3,0)</f>
        <v>681</v>
      </c>
      <c r="O26" s="34">
        <v>36</v>
      </c>
      <c r="P26" s="34">
        <v>2</v>
      </c>
      <c r="Q26" s="34">
        <f t="shared" si="3"/>
        <v>719</v>
      </c>
      <c r="R26" s="35">
        <f t="shared" si="4"/>
        <v>0.98763736263736268</v>
      </c>
      <c r="S26" s="55"/>
    </row>
    <row r="27" spans="1:19" s="14" customFormat="1" ht="13.8" x14ac:dyDescent="0.25">
      <c r="A27" s="33">
        <v>16</v>
      </c>
      <c r="B27" s="18" t="s">
        <v>73</v>
      </c>
      <c r="C27" s="19" t="s">
        <v>74</v>
      </c>
      <c r="D27" s="20" t="s">
        <v>44</v>
      </c>
      <c r="E27" s="42">
        <v>1030</v>
      </c>
      <c r="F27" s="34">
        <f t="shared" si="5"/>
        <v>20</v>
      </c>
      <c r="G27" s="34">
        <f t="shared" si="6"/>
        <v>0</v>
      </c>
      <c r="H27" s="34">
        <f t="shared" si="7"/>
        <v>0</v>
      </c>
      <c r="I27" s="34">
        <f t="shared" si="2"/>
        <v>20</v>
      </c>
      <c r="J27" s="34">
        <v>892</v>
      </c>
      <c r="K27" s="34">
        <v>46</v>
      </c>
      <c r="L27" s="34">
        <v>25</v>
      </c>
      <c r="M27" s="34">
        <v>963</v>
      </c>
      <c r="N27" s="34">
        <f>VLOOKUP(C27,'[1]07912'!$A$1:$C$700,3,0)</f>
        <v>912</v>
      </c>
      <c r="O27" s="34">
        <v>46</v>
      </c>
      <c r="P27" s="34">
        <v>25</v>
      </c>
      <c r="Q27" s="34">
        <f t="shared" si="3"/>
        <v>983</v>
      </c>
      <c r="R27" s="35">
        <f t="shared" si="4"/>
        <v>0.95436893203883499</v>
      </c>
      <c r="S27" s="55"/>
    </row>
    <row r="28" spans="1:19" s="13" customFormat="1" ht="13.8" x14ac:dyDescent="0.25">
      <c r="A28" s="58">
        <v>17</v>
      </c>
      <c r="B28" s="101" t="s">
        <v>75</v>
      </c>
      <c r="C28" s="60" t="s">
        <v>76</v>
      </c>
      <c r="D28" s="61" t="s">
        <v>44</v>
      </c>
      <c r="E28" s="102">
        <v>626</v>
      </c>
      <c r="F28" s="63">
        <f t="shared" si="5"/>
        <v>1</v>
      </c>
      <c r="G28" s="63">
        <f t="shared" si="6"/>
        <v>0</v>
      </c>
      <c r="H28" s="63">
        <f t="shared" si="7"/>
        <v>0</v>
      </c>
      <c r="I28" s="63">
        <f t="shared" si="2"/>
        <v>1</v>
      </c>
      <c r="J28" s="63">
        <v>602</v>
      </c>
      <c r="K28" s="63">
        <v>23</v>
      </c>
      <c r="L28" s="63">
        <v>0</v>
      </c>
      <c r="M28" s="63">
        <v>625</v>
      </c>
      <c r="N28" s="63">
        <f>VLOOKUP(C28,'[1]07912'!$A$1:$C$700,3,0)</f>
        <v>603</v>
      </c>
      <c r="O28" s="63">
        <v>23</v>
      </c>
      <c r="P28" s="63">
        <v>0</v>
      </c>
      <c r="Q28" s="63">
        <f t="shared" si="3"/>
        <v>626</v>
      </c>
      <c r="R28" s="64">
        <f t="shared" si="4"/>
        <v>1</v>
      </c>
      <c r="S28" s="34"/>
    </row>
    <row r="29" spans="1:19" s="14" customFormat="1" ht="19.8" customHeight="1" x14ac:dyDescent="0.25">
      <c r="A29" s="37" t="s">
        <v>35</v>
      </c>
      <c r="B29" s="38" t="s">
        <v>14</v>
      </c>
      <c r="C29" s="38"/>
      <c r="D29" s="37"/>
      <c r="E29" s="41">
        <f>SUM(E30:E38)</f>
        <v>8492</v>
      </c>
      <c r="F29" s="39">
        <f t="shared" ref="F29:Q29" si="8">SUM(F30:F38)</f>
        <v>115</v>
      </c>
      <c r="G29" s="39">
        <f t="shared" si="8"/>
        <v>0</v>
      </c>
      <c r="H29" s="39">
        <f t="shared" si="8"/>
        <v>0</v>
      </c>
      <c r="I29" s="39">
        <f t="shared" si="8"/>
        <v>115</v>
      </c>
      <c r="J29" s="39">
        <f t="shared" si="8"/>
        <v>7824</v>
      </c>
      <c r="K29" s="39">
        <f t="shared" si="8"/>
        <v>397</v>
      </c>
      <c r="L29" s="39">
        <f t="shared" si="8"/>
        <v>19</v>
      </c>
      <c r="M29" s="39">
        <f t="shared" si="8"/>
        <v>8240</v>
      </c>
      <c r="N29" s="39">
        <f t="shared" si="8"/>
        <v>7939</v>
      </c>
      <c r="O29" s="39">
        <f t="shared" si="8"/>
        <v>397</v>
      </c>
      <c r="P29" s="39">
        <f t="shared" si="8"/>
        <v>19</v>
      </c>
      <c r="Q29" s="39">
        <f t="shared" si="8"/>
        <v>8355</v>
      </c>
      <c r="R29" s="40">
        <f t="shared" si="1"/>
        <v>0.98386716910032967</v>
      </c>
      <c r="S29" s="55"/>
    </row>
    <row r="30" spans="1:19" s="14" customFormat="1" ht="13.8" x14ac:dyDescent="0.25">
      <c r="A30" s="58">
        <v>1</v>
      </c>
      <c r="B30" s="101" t="s">
        <v>77</v>
      </c>
      <c r="C30" s="60" t="s">
        <v>78</v>
      </c>
      <c r="D30" s="61" t="s">
        <v>44</v>
      </c>
      <c r="E30" s="62">
        <v>539</v>
      </c>
      <c r="F30" s="63">
        <f t="shared" ref="F30" si="9">N30-J30</f>
        <v>0</v>
      </c>
      <c r="G30" s="63">
        <f t="shared" ref="G30" si="10">O30-K30</f>
        <v>0</v>
      </c>
      <c r="H30" s="63">
        <f t="shared" ref="H30" si="11">P30-L30</f>
        <v>0</v>
      </c>
      <c r="I30" s="63">
        <f t="shared" ref="I30" si="12">F30+G30+H30</f>
        <v>0</v>
      </c>
      <c r="J30" s="63">
        <v>466</v>
      </c>
      <c r="K30" s="63">
        <v>66</v>
      </c>
      <c r="L30" s="63">
        <v>7</v>
      </c>
      <c r="M30" s="63">
        <v>539</v>
      </c>
      <c r="N30" s="63">
        <f>VLOOKUP(C30,'[1]07912'!$A$1:$C$700,3,0)</f>
        <v>466</v>
      </c>
      <c r="O30" s="63">
        <v>66</v>
      </c>
      <c r="P30" s="63">
        <v>7</v>
      </c>
      <c r="Q30" s="63">
        <f t="shared" ref="Q30" si="13">SUM(N30:P30)</f>
        <v>539</v>
      </c>
      <c r="R30" s="64">
        <f t="shared" si="1"/>
        <v>1</v>
      </c>
      <c r="S30" s="55"/>
    </row>
    <row r="31" spans="1:19" s="14" customFormat="1" ht="13.8" x14ac:dyDescent="0.25">
      <c r="A31" s="33">
        <v>2</v>
      </c>
      <c r="B31" s="18" t="s">
        <v>79</v>
      </c>
      <c r="C31" s="19" t="s">
        <v>80</v>
      </c>
      <c r="D31" s="20" t="s">
        <v>44</v>
      </c>
      <c r="E31" s="42">
        <v>1691</v>
      </c>
      <c r="F31" s="34">
        <f t="shared" ref="F31:F38" si="14">N31-J31</f>
        <v>13</v>
      </c>
      <c r="G31" s="34">
        <f t="shared" ref="G31:G38" si="15">O31-K31</f>
        <v>0</v>
      </c>
      <c r="H31" s="34">
        <f t="shared" ref="H31:H38" si="16">P31-L31</f>
        <v>0</v>
      </c>
      <c r="I31" s="34">
        <f t="shared" ref="I31:I38" si="17">F31+G31+H31</f>
        <v>13</v>
      </c>
      <c r="J31" s="34">
        <v>1612</v>
      </c>
      <c r="K31" s="34">
        <v>53</v>
      </c>
      <c r="L31" s="34">
        <v>0</v>
      </c>
      <c r="M31" s="34">
        <v>1665</v>
      </c>
      <c r="N31" s="34">
        <f>VLOOKUP(C31,'[1]07912'!$A$1:$C$700,3,0)</f>
        <v>1625</v>
      </c>
      <c r="O31" s="34">
        <v>53</v>
      </c>
      <c r="P31" s="34">
        <v>0</v>
      </c>
      <c r="Q31" s="34">
        <f t="shared" ref="Q31:Q38" si="18">SUM(N31:P31)</f>
        <v>1678</v>
      </c>
      <c r="R31" s="35">
        <f t="shared" si="1"/>
        <v>0.99231224127735063</v>
      </c>
      <c r="S31" s="55"/>
    </row>
    <row r="32" spans="1:19" s="14" customFormat="1" ht="13.8" x14ac:dyDescent="0.25">
      <c r="A32" s="33">
        <v>3</v>
      </c>
      <c r="B32" s="18" t="s">
        <v>81</v>
      </c>
      <c r="C32" s="19" t="s">
        <v>82</v>
      </c>
      <c r="D32" s="20" t="s">
        <v>44</v>
      </c>
      <c r="E32" s="42">
        <v>1186</v>
      </c>
      <c r="F32" s="34">
        <f t="shared" si="14"/>
        <v>0</v>
      </c>
      <c r="G32" s="34">
        <f t="shared" si="15"/>
        <v>0</v>
      </c>
      <c r="H32" s="34">
        <f t="shared" si="16"/>
        <v>0</v>
      </c>
      <c r="I32" s="34">
        <f t="shared" si="17"/>
        <v>0</v>
      </c>
      <c r="J32" s="34">
        <v>1075</v>
      </c>
      <c r="K32" s="34">
        <v>110</v>
      </c>
      <c r="L32" s="34">
        <v>0</v>
      </c>
      <c r="M32" s="34">
        <v>1185</v>
      </c>
      <c r="N32" s="34">
        <f>VLOOKUP(C32,'[1]07912'!$A$1:$C$700,3,0)</f>
        <v>1075</v>
      </c>
      <c r="O32" s="34">
        <v>110</v>
      </c>
      <c r="P32" s="34">
        <v>0</v>
      </c>
      <c r="Q32" s="34">
        <f t="shared" si="18"/>
        <v>1185</v>
      </c>
      <c r="R32" s="35">
        <f t="shared" si="1"/>
        <v>0.99915682967959529</v>
      </c>
      <c r="S32" s="55"/>
    </row>
    <row r="33" spans="1:19" s="14" customFormat="1" ht="13.8" x14ac:dyDescent="0.25">
      <c r="A33" s="33">
        <v>4</v>
      </c>
      <c r="B33" s="18" t="s">
        <v>83</v>
      </c>
      <c r="C33" s="19" t="s">
        <v>84</v>
      </c>
      <c r="D33" s="20" t="s">
        <v>44</v>
      </c>
      <c r="E33" s="42">
        <v>1390</v>
      </c>
      <c r="F33" s="34">
        <f t="shared" si="14"/>
        <v>1</v>
      </c>
      <c r="G33" s="34">
        <f t="shared" si="15"/>
        <v>0</v>
      </c>
      <c r="H33" s="34">
        <f t="shared" si="16"/>
        <v>0</v>
      </c>
      <c r="I33" s="34">
        <f t="shared" si="17"/>
        <v>1</v>
      </c>
      <c r="J33" s="34">
        <v>1304</v>
      </c>
      <c r="K33" s="34">
        <v>46</v>
      </c>
      <c r="L33" s="34">
        <v>12</v>
      </c>
      <c r="M33" s="34">
        <v>1362</v>
      </c>
      <c r="N33" s="34">
        <f>VLOOKUP(C33,'[1]07912'!$A$1:$C$700,3,0)</f>
        <v>1305</v>
      </c>
      <c r="O33" s="34">
        <v>46</v>
      </c>
      <c r="P33" s="34">
        <v>12</v>
      </c>
      <c r="Q33" s="34">
        <f t="shared" si="18"/>
        <v>1363</v>
      </c>
      <c r="R33" s="35">
        <f t="shared" si="1"/>
        <v>0.98057553956834531</v>
      </c>
      <c r="S33" s="55"/>
    </row>
    <row r="34" spans="1:19" s="51" customFormat="1" ht="13.8" x14ac:dyDescent="0.25">
      <c r="A34" s="58">
        <v>5</v>
      </c>
      <c r="B34" s="101" t="s">
        <v>85</v>
      </c>
      <c r="C34" s="60" t="s">
        <v>86</v>
      </c>
      <c r="D34" s="61" t="s">
        <v>44</v>
      </c>
      <c r="E34" s="102">
        <v>1089</v>
      </c>
      <c r="F34" s="63">
        <f t="shared" si="14"/>
        <v>0</v>
      </c>
      <c r="G34" s="63">
        <f t="shared" si="15"/>
        <v>0</v>
      </c>
      <c r="H34" s="63">
        <f t="shared" si="16"/>
        <v>0</v>
      </c>
      <c r="I34" s="63">
        <f t="shared" si="17"/>
        <v>0</v>
      </c>
      <c r="J34" s="63">
        <v>1083</v>
      </c>
      <c r="K34" s="63">
        <v>6</v>
      </c>
      <c r="L34" s="63">
        <v>0</v>
      </c>
      <c r="M34" s="63">
        <v>1089</v>
      </c>
      <c r="N34" s="63">
        <f>VLOOKUP(C34,'[1]07912'!$A$1:$C$700,3,0)</f>
        <v>1083</v>
      </c>
      <c r="O34" s="63">
        <v>6</v>
      </c>
      <c r="P34" s="63">
        <v>0</v>
      </c>
      <c r="Q34" s="63">
        <f t="shared" si="18"/>
        <v>1089</v>
      </c>
      <c r="R34" s="64">
        <f t="shared" si="1"/>
        <v>1</v>
      </c>
      <c r="S34" s="50"/>
    </row>
    <row r="35" spans="1:19" s="14" customFormat="1" ht="13.8" x14ac:dyDescent="0.25">
      <c r="A35" s="33">
        <v>6</v>
      </c>
      <c r="B35" s="18" t="s">
        <v>87</v>
      </c>
      <c r="C35" s="19" t="s">
        <v>88</v>
      </c>
      <c r="D35" s="20" t="s">
        <v>44</v>
      </c>
      <c r="E35" s="42">
        <v>1315</v>
      </c>
      <c r="F35" s="34">
        <f t="shared" si="14"/>
        <v>16</v>
      </c>
      <c r="G35" s="34">
        <f t="shared" si="15"/>
        <v>0</v>
      </c>
      <c r="H35" s="34">
        <f t="shared" si="16"/>
        <v>0</v>
      </c>
      <c r="I35" s="34">
        <f t="shared" si="17"/>
        <v>16</v>
      </c>
      <c r="J35" s="34">
        <v>1224</v>
      </c>
      <c r="K35" s="34">
        <v>0</v>
      </c>
      <c r="L35" s="34">
        <v>0</v>
      </c>
      <c r="M35" s="34">
        <v>1224</v>
      </c>
      <c r="N35" s="34">
        <f>VLOOKUP(C35,'[1]07912'!$A$1:$C$700,3,0)</f>
        <v>1240</v>
      </c>
      <c r="O35" s="34">
        <v>0</v>
      </c>
      <c r="P35" s="34">
        <v>0</v>
      </c>
      <c r="Q35" s="34">
        <f t="shared" si="18"/>
        <v>1240</v>
      </c>
      <c r="R35" s="35">
        <f t="shared" si="1"/>
        <v>0.94296577946768056</v>
      </c>
      <c r="S35" s="34"/>
    </row>
    <row r="36" spans="1:19" s="14" customFormat="1" ht="13.8" x14ac:dyDescent="0.25">
      <c r="A36" s="33">
        <v>7</v>
      </c>
      <c r="B36" s="18" t="s">
        <v>89</v>
      </c>
      <c r="C36" s="19" t="s">
        <v>90</v>
      </c>
      <c r="D36" s="20" t="s">
        <v>44</v>
      </c>
      <c r="E36" s="21">
        <v>143</v>
      </c>
      <c r="F36" s="34">
        <f t="shared" si="14"/>
        <v>0</v>
      </c>
      <c r="G36" s="34">
        <f t="shared" si="15"/>
        <v>0</v>
      </c>
      <c r="H36" s="34">
        <f t="shared" si="16"/>
        <v>0</v>
      </c>
      <c r="I36" s="34">
        <f t="shared" si="17"/>
        <v>0</v>
      </c>
      <c r="J36" s="34">
        <v>33</v>
      </c>
      <c r="K36" s="34">
        <v>109</v>
      </c>
      <c r="L36" s="34">
        <v>0</v>
      </c>
      <c r="M36" s="34">
        <v>142</v>
      </c>
      <c r="N36" s="34">
        <f>VLOOKUP(C36,'[1]07912'!$A$1:$C$700,3,0)</f>
        <v>33</v>
      </c>
      <c r="O36" s="34">
        <v>109</v>
      </c>
      <c r="P36" s="34">
        <v>0</v>
      </c>
      <c r="Q36" s="34">
        <f t="shared" si="18"/>
        <v>142</v>
      </c>
      <c r="R36" s="35">
        <f t="shared" si="1"/>
        <v>0.99300699300699302</v>
      </c>
      <c r="S36" s="34"/>
    </row>
    <row r="37" spans="1:19" s="14" customFormat="1" ht="13.8" x14ac:dyDescent="0.25">
      <c r="A37" s="58">
        <v>8</v>
      </c>
      <c r="B37" s="59" t="s">
        <v>96</v>
      </c>
      <c r="C37" s="60" t="s">
        <v>97</v>
      </c>
      <c r="D37" s="61" t="s">
        <v>44</v>
      </c>
      <c r="E37" s="62">
        <v>332</v>
      </c>
      <c r="F37" s="63">
        <f t="shared" si="14"/>
        <v>0</v>
      </c>
      <c r="G37" s="63">
        <f t="shared" si="15"/>
        <v>0</v>
      </c>
      <c r="H37" s="63">
        <f t="shared" si="16"/>
        <v>0</v>
      </c>
      <c r="I37" s="63">
        <f t="shared" si="17"/>
        <v>0</v>
      </c>
      <c r="J37" s="63">
        <v>325</v>
      </c>
      <c r="K37" s="63">
        <v>7</v>
      </c>
      <c r="L37" s="63">
        <v>0</v>
      </c>
      <c r="M37" s="63">
        <v>332</v>
      </c>
      <c r="N37" s="63">
        <f>VLOOKUP(C37,'[1]07912'!$A$1:$C$700,3,0)</f>
        <v>325</v>
      </c>
      <c r="O37" s="63">
        <v>7</v>
      </c>
      <c r="P37" s="63">
        <v>0</v>
      </c>
      <c r="Q37" s="63">
        <f t="shared" si="18"/>
        <v>332</v>
      </c>
      <c r="R37" s="64">
        <f t="shared" si="1"/>
        <v>1</v>
      </c>
      <c r="S37" s="34"/>
    </row>
    <row r="38" spans="1:19" s="14" customFormat="1" ht="13.8" x14ac:dyDescent="0.25">
      <c r="A38" s="33">
        <v>9</v>
      </c>
      <c r="B38" s="36" t="s">
        <v>95</v>
      </c>
      <c r="C38" s="19" t="s">
        <v>94</v>
      </c>
      <c r="D38" s="20" t="s">
        <v>44</v>
      </c>
      <c r="E38" s="21">
        <v>807</v>
      </c>
      <c r="F38" s="34">
        <f t="shared" si="14"/>
        <v>85</v>
      </c>
      <c r="G38" s="34">
        <f t="shared" si="15"/>
        <v>0</v>
      </c>
      <c r="H38" s="34">
        <f t="shared" si="16"/>
        <v>0</v>
      </c>
      <c r="I38" s="34">
        <f t="shared" si="17"/>
        <v>85</v>
      </c>
      <c r="J38" s="34">
        <v>702</v>
      </c>
      <c r="K38" s="34">
        <v>0</v>
      </c>
      <c r="L38" s="34">
        <v>0</v>
      </c>
      <c r="M38" s="34">
        <v>702</v>
      </c>
      <c r="N38" s="34">
        <f>VLOOKUP(C38,'[1]07912'!$A$1:$C$700,3,0)</f>
        <v>787</v>
      </c>
      <c r="O38" s="34">
        <v>0</v>
      </c>
      <c r="P38" s="34">
        <v>0</v>
      </c>
      <c r="Q38" s="34">
        <f t="shared" si="18"/>
        <v>787</v>
      </c>
      <c r="R38" s="35">
        <f t="shared" si="1"/>
        <v>0.97521685254027257</v>
      </c>
      <c r="S38" s="55"/>
    </row>
    <row r="39" spans="1:19" s="14" customFormat="1" ht="13.8" x14ac:dyDescent="0.25">
      <c r="A39" s="33">
        <v>9</v>
      </c>
      <c r="B39" s="18" t="s">
        <v>91</v>
      </c>
      <c r="C39" s="19" t="s">
        <v>92</v>
      </c>
      <c r="D39" s="20" t="s">
        <v>44</v>
      </c>
      <c r="E39" s="21">
        <v>524</v>
      </c>
      <c r="F39" s="34">
        <f t="shared" ref="F39" si="19">N39-J39</f>
        <v>4</v>
      </c>
      <c r="G39" s="34">
        <f t="shared" ref="G39" si="20">O39-K39</f>
        <v>0</v>
      </c>
      <c r="H39" s="34">
        <f t="shared" ref="H39" si="21">P39-L39</f>
        <v>0</v>
      </c>
      <c r="I39" s="34">
        <f t="shared" ref="I39" si="22">F39+G39+H39</f>
        <v>4</v>
      </c>
      <c r="J39" s="34">
        <v>431</v>
      </c>
      <c r="K39" s="34">
        <v>0</v>
      </c>
      <c r="L39" s="34">
        <v>1</v>
      </c>
      <c r="M39" s="34">
        <v>432</v>
      </c>
      <c r="N39" s="34">
        <f>VLOOKUP(C39,'[1]07912'!$A$1:$C$700,3,0)</f>
        <v>435</v>
      </c>
      <c r="O39" s="34">
        <v>0</v>
      </c>
      <c r="P39" s="34">
        <v>1</v>
      </c>
      <c r="Q39" s="34">
        <f t="shared" ref="Q39" si="23">SUM(N39:P39)</f>
        <v>436</v>
      </c>
      <c r="R39" s="35">
        <f t="shared" ref="R39:R40" si="24">Q39/E39</f>
        <v>0.83206106870229013</v>
      </c>
      <c r="S39" s="34"/>
    </row>
    <row r="40" spans="1:19" s="14" customFormat="1" ht="13.8" x14ac:dyDescent="0.25">
      <c r="A40" s="37"/>
      <c r="B40" s="38" t="s">
        <v>24</v>
      </c>
      <c r="C40" s="38"/>
      <c r="D40" s="37"/>
      <c r="E40" s="41">
        <f>E29+E11</f>
        <v>20360</v>
      </c>
      <c r="F40" s="41">
        <f t="shared" ref="F40:Q40" si="25">F29+F11</f>
        <v>332</v>
      </c>
      <c r="G40" s="41">
        <f t="shared" si="25"/>
        <v>0</v>
      </c>
      <c r="H40" s="41">
        <f t="shared" si="25"/>
        <v>-9</v>
      </c>
      <c r="I40" s="41">
        <f t="shared" si="25"/>
        <v>323</v>
      </c>
      <c r="J40" s="41">
        <f t="shared" si="25"/>
        <v>18336</v>
      </c>
      <c r="K40" s="41">
        <f t="shared" si="25"/>
        <v>661</v>
      </c>
      <c r="L40" s="41">
        <f t="shared" si="25"/>
        <v>111</v>
      </c>
      <c r="M40" s="41">
        <f t="shared" si="25"/>
        <v>19108</v>
      </c>
      <c r="N40" s="41">
        <f t="shared" si="25"/>
        <v>18668</v>
      </c>
      <c r="O40" s="41">
        <f t="shared" si="25"/>
        <v>661</v>
      </c>
      <c r="P40" s="41">
        <f t="shared" si="25"/>
        <v>102</v>
      </c>
      <c r="Q40" s="41">
        <f t="shared" si="25"/>
        <v>19431</v>
      </c>
      <c r="R40" s="57">
        <f t="shared" si="24"/>
        <v>0.95437131630648331</v>
      </c>
      <c r="S40" s="55"/>
    </row>
    <row r="42" spans="1:19" x14ac:dyDescent="0.3">
      <c r="E42" s="56"/>
    </row>
  </sheetData>
  <mergeCells count="17">
    <mergeCell ref="R8:R10"/>
    <mergeCell ref="S8:S10"/>
    <mergeCell ref="B9:B10"/>
    <mergeCell ref="C9:C10"/>
    <mergeCell ref="D9:D10"/>
    <mergeCell ref="F9:I9"/>
    <mergeCell ref="J9:M9"/>
    <mergeCell ref="N9:Q9"/>
    <mergeCell ref="A8:A10"/>
    <mergeCell ref="B8:D8"/>
    <mergeCell ref="E8:E10"/>
    <mergeCell ref="F8:Q8"/>
    <mergeCell ref="A1:B1"/>
    <mergeCell ref="A2:B2"/>
    <mergeCell ref="B4:Q4"/>
    <mergeCell ref="B5:Q5"/>
    <mergeCell ref="B6:Q6"/>
  </mergeCells>
  <printOptions horizontalCentered="1"/>
  <pageMargins left="0.17" right="0.17" top="0.75" bottom="0.17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workbookViewId="0">
      <selection activeCell="A12" sqref="A12:XFD13"/>
    </sheetView>
  </sheetViews>
  <sheetFormatPr defaultRowHeight="14.4" x14ac:dyDescent="0.3"/>
  <cols>
    <col min="1" max="1" width="9.109375" style="10"/>
    <col min="2" max="2" width="20" customWidth="1"/>
    <col min="4" max="4" width="11.88671875" customWidth="1"/>
    <col min="5" max="5" width="10" customWidth="1"/>
    <col min="6" max="6" width="11.33203125" customWidth="1"/>
    <col min="7" max="8" width="10.88671875" customWidth="1"/>
    <col min="9" max="9" width="12" customWidth="1"/>
    <col min="10" max="10" width="12.5546875" customWidth="1"/>
    <col min="11" max="11" width="29.33203125" customWidth="1"/>
  </cols>
  <sheetData>
    <row r="1" spans="1:11" s="45" customFormat="1" ht="15.6" x14ac:dyDescent="0.3">
      <c r="A1" s="84" t="s">
        <v>98</v>
      </c>
      <c r="B1" s="84"/>
      <c r="C1" s="84"/>
    </row>
    <row r="2" spans="1:11" s="45" customFormat="1" ht="15.6" x14ac:dyDescent="0.3">
      <c r="A2" s="84" t="s">
        <v>41</v>
      </c>
      <c r="B2" s="84"/>
      <c r="C2" s="84"/>
    </row>
    <row r="3" spans="1:11" s="45" customFormat="1" ht="15.6" x14ac:dyDescent="0.3">
      <c r="A3" s="46"/>
    </row>
    <row r="4" spans="1:11" s="45" customFormat="1" ht="30" customHeight="1" x14ac:dyDescent="0.3">
      <c r="A4" s="87" t="s">
        <v>100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45" customFormat="1" ht="15.6" x14ac:dyDescent="0.3">
      <c r="A5" s="46"/>
    </row>
    <row r="6" spans="1:11" s="47" customFormat="1" ht="15.75" customHeight="1" x14ac:dyDescent="0.3">
      <c r="A6" s="88" t="s">
        <v>0</v>
      </c>
      <c r="B6" s="88" t="s">
        <v>1</v>
      </c>
      <c r="C6" s="91" t="s">
        <v>2</v>
      </c>
      <c r="D6" s="91" t="s">
        <v>26</v>
      </c>
      <c r="E6" s="92" t="s">
        <v>3</v>
      </c>
      <c r="F6" s="93"/>
      <c r="G6" s="93"/>
      <c r="H6" s="93"/>
      <c r="I6" s="94"/>
      <c r="J6" s="85" t="s">
        <v>4</v>
      </c>
      <c r="K6" s="91" t="s">
        <v>5</v>
      </c>
    </row>
    <row r="7" spans="1:11" s="48" customFormat="1" ht="37.5" customHeight="1" x14ac:dyDescent="0.3">
      <c r="A7" s="89"/>
      <c r="B7" s="89"/>
      <c r="C7" s="89"/>
      <c r="D7" s="89"/>
      <c r="E7" s="97" t="s">
        <v>28</v>
      </c>
      <c r="F7" s="98"/>
      <c r="G7" s="99" t="s">
        <v>27</v>
      </c>
      <c r="H7" s="100"/>
      <c r="I7" s="85" t="s">
        <v>6</v>
      </c>
      <c r="J7" s="95"/>
      <c r="K7" s="89"/>
    </row>
    <row r="8" spans="1:11" s="48" customFormat="1" ht="31.2" x14ac:dyDescent="0.3">
      <c r="A8" s="90"/>
      <c r="B8" s="90"/>
      <c r="C8" s="90"/>
      <c r="D8" s="90"/>
      <c r="E8" s="11" t="s">
        <v>7</v>
      </c>
      <c r="F8" s="11" t="s">
        <v>8</v>
      </c>
      <c r="G8" s="11" t="s">
        <v>7</v>
      </c>
      <c r="H8" s="11" t="s">
        <v>8</v>
      </c>
      <c r="I8" s="86"/>
      <c r="J8" s="96"/>
      <c r="K8" s="90"/>
    </row>
    <row r="9" spans="1:11" s="46" customFormat="1" ht="15.6" x14ac:dyDescent="0.3">
      <c r="A9" s="1" t="s">
        <v>9</v>
      </c>
      <c r="B9" s="1" t="s">
        <v>10</v>
      </c>
      <c r="C9" s="1">
        <v>1</v>
      </c>
      <c r="D9" s="1">
        <v>2</v>
      </c>
      <c r="E9" s="1">
        <v>3</v>
      </c>
      <c r="F9" s="1">
        <v>4</v>
      </c>
      <c r="G9" s="1">
        <v>5</v>
      </c>
      <c r="H9" s="1">
        <v>6</v>
      </c>
      <c r="I9" s="1" t="s">
        <v>11</v>
      </c>
      <c r="J9" s="1" t="s">
        <v>12</v>
      </c>
      <c r="K9" s="1">
        <v>9</v>
      </c>
    </row>
    <row r="10" spans="1:11" s="45" customFormat="1" ht="15.6" x14ac:dyDescent="0.3">
      <c r="A10" s="1">
        <v>1</v>
      </c>
      <c r="B10" s="2" t="s">
        <v>93</v>
      </c>
      <c r="C10" s="3">
        <v>17</v>
      </c>
      <c r="D10" s="3">
        <f>'[2]Chi tiet'!E11</f>
        <v>12280</v>
      </c>
      <c r="E10" s="3">
        <f>'[2]Chi tiet'!F11</f>
        <v>1218</v>
      </c>
      <c r="F10" s="3">
        <f>'[2]Chi tiet'!N11</f>
        <v>11211</v>
      </c>
      <c r="G10" s="3">
        <f>'[2]Chi tiet'!G11+'[2]Chi tiet'!H11</f>
        <v>0</v>
      </c>
      <c r="H10" s="3">
        <f>'[2]Chi tiet'!O11+'[2]Chi tiet'!P11</f>
        <v>401</v>
      </c>
      <c r="I10" s="3">
        <f>F10+H10</f>
        <v>11612</v>
      </c>
      <c r="J10" s="4">
        <f>I10/D10*100%</f>
        <v>0.94560260586319222</v>
      </c>
      <c r="K10" s="2"/>
    </row>
    <row r="11" spans="1:11" s="45" customFormat="1" ht="15.6" x14ac:dyDescent="0.3">
      <c r="A11" s="1">
        <v>2</v>
      </c>
      <c r="B11" s="2" t="s">
        <v>14</v>
      </c>
      <c r="C11" s="3">
        <v>9</v>
      </c>
      <c r="D11" s="3">
        <f>'[2]Chi tiet'!E29</f>
        <v>8423</v>
      </c>
      <c r="E11" s="3">
        <f>'[2]Chi tiet'!F29</f>
        <v>15</v>
      </c>
      <c r="F11" s="3">
        <f>'[2]Chi tiet'!N29</f>
        <v>7629</v>
      </c>
      <c r="G11" s="3">
        <f>'[2]Chi tiet'!G29+'[2]Chi tiet'!H29</f>
        <v>0</v>
      </c>
      <c r="H11" s="3">
        <f>'[2]Chi tiet'!O29+'[2]Chi tiet'!P29</f>
        <v>535</v>
      </c>
      <c r="I11" s="3">
        <f t="shared" ref="I11:I15" si="0">F11+H11</f>
        <v>8164</v>
      </c>
      <c r="J11" s="4">
        <f t="shared" ref="J11:J15" si="1">I11/D11*100%</f>
        <v>0.96925086073845423</v>
      </c>
      <c r="K11" s="2"/>
    </row>
    <row r="12" spans="1:11" s="45" customFormat="1" ht="15.6" x14ac:dyDescent="0.3">
      <c r="A12" s="1">
        <v>3</v>
      </c>
      <c r="B12" s="2" t="s">
        <v>15</v>
      </c>
      <c r="C12" s="3">
        <v>9</v>
      </c>
      <c r="D12" s="3">
        <f>'[2]Chi tiet'!E39</f>
        <v>11086</v>
      </c>
      <c r="E12" s="3">
        <f>'[2]Chi tiet'!F39</f>
        <v>-537</v>
      </c>
      <c r="F12" s="3">
        <f>'[2]Chi tiet'!N39</f>
        <v>9386</v>
      </c>
      <c r="G12" s="3">
        <f>'[2]Chi tiet'!G39+'[2]Chi tiet'!H39</f>
        <v>0</v>
      </c>
      <c r="H12" s="3">
        <f>'[2]Chi tiet'!O39+'[2]Chi tiet'!P39</f>
        <v>347</v>
      </c>
      <c r="I12" s="3">
        <f t="shared" si="0"/>
        <v>9733</v>
      </c>
      <c r="J12" s="4">
        <f t="shared" si="1"/>
        <v>0.87795417643875162</v>
      </c>
      <c r="K12" s="2"/>
    </row>
    <row r="13" spans="1:11" s="45" customFormat="1" ht="15.6" x14ac:dyDescent="0.3">
      <c r="A13" s="1">
        <v>4</v>
      </c>
      <c r="B13" s="2" t="s">
        <v>16</v>
      </c>
      <c r="C13" s="3">
        <v>5</v>
      </c>
      <c r="D13" s="3">
        <f>'[2]Chi tiet'!E50</f>
        <v>7049</v>
      </c>
      <c r="E13" s="3">
        <f>'[2]Chi tiet'!F50</f>
        <v>951</v>
      </c>
      <c r="F13" s="3">
        <f>'[2]Chi tiet'!N50</f>
        <v>6486</v>
      </c>
      <c r="G13" s="3">
        <f>'[2]Chi tiet'!G50+'[2]Chi tiet'!H50</f>
        <v>0</v>
      </c>
      <c r="H13" s="3">
        <f>'[2]Chi tiet'!O50+'[2]Chi tiet'!P50</f>
        <v>153</v>
      </c>
      <c r="I13" s="3">
        <f t="shared" si="0"/>
        <v>6639</v>
      </c>
      <c r="J13" s="4">
        <f t="shared" si="1"/>
        <v>0.94183572137891902</v>
      </c>
      <c r="K13" s="2"/>
    </row>
    <row r="14" spans="1:11" s="45" customFormat="1" ht="15.6" x14ac:dyDescent="0.3">
      <c r="A14" s="1">
        <v>5</v>
      </c>
      <c r="B14" s="2" t="s">
        <v>17</v>
      </c>
      <c r="C14" s="3">
        <v>3</v>
      </c>
      <c r="D14" s="3">
        <f>'[2]Chi tiet'!E56</f>
        <v>34625</v>
      </c>
      <c r="E14" s="3">
        <f>'[2]Chi tiet'!F56</f>
        <v>-207</v>
      </c>
      <c r="F14" s="3">
        <f>'[2]Chi tiet'!N56</f>
        <v>34321</v>
      </c>
      <c r="G14" s="3">
        <f>'[2]Chi tiet'!G56+'[2]Chi tiet'!H56</f>
        <v>0</v>
      </c>
      <c r="H14" s="3">
        <f>'[2]Chi tiet'!O56+'[2]Chi tiet'!P56</f>
        <v>6</v>
      </c>
      <c r="I14" s="3">
        <f t="shared" si="0"/>
        <v>34327</v>
      </c>
      <c r="J14" s="4">
        <f t="shared" si="1"/>
        <v>0.99139350180505414</v>
      </c>
      <c r="K14" s="2"/>
    </row>
    <row r="15" spans="1:11" s="47" customFormat="1" ht="15.6" x14ac:dyDescent="0.3">
      <c r="A15" s="5"/>
      <c r="B15" s="5" t="s">
        <v>18</v>
      </c>
      <c r="C15" s="15">
        <f>SUM(C10:C14)</f>
        <v>43</v>
      </c>
      <c r="D15" s="15">
        <f t="shared" ref="D15:H15" si="2">SUM(D10:D14)</f>
        <v>73463</v>
      </c>
      <c r="E15" s="15">
        <f t="shared" si="2"/>
        <v>1440</v>
      </c>
      <c r="F15" s="15">
        <f t="shared" si="2"/>
        <v>69033</v>
      </c>
      <c r="G15" s="15">
        <f t="shared" si="2"/>
        <v>0</v>
      </c>
      <c r="H15" s="15">
        <f t="shared" si="2"/>
        <v>1442</v>
      </c>
      <c r="I15" s="15">
        <f t="shared" si="0"/>
        <v>70475</v>
      </c>
      <c r="J15" s="16">
        <f t="shared" si="1"/>
        <v>0.95932646366197949</v>
      </c>
      <c r="K15" s="49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</sheetData>
  <mergeCells count="13">
    <mergeCell ref="A1:C1"/>
    <mergeCell ref="A2:C2"/>
    <mergeCell ref="I7:I8"/>
    <mergeCell ref="A4:K4"/>
    <mergeCell ref="A6:A8"/>
    <mergeCell ref="B6:B8"/>
    <mergeCell ref="C6:C8"/>
    <mergeCell ref="D6:D8"/>
    <mergeCell ref="E6:I6"/>
    <mergeCell ref="J6:J8"/>
    <mergeCell ref="K6:K8"/>
    <mergeCell ref="E7:F7"/>
    <mergeCell ref="G7:H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tiet</vt:lpstr>
      <vt:lpstr>BHVN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 My Phuong    Ngo</dc:creator>
  <cp:lastModifiedBy>KimAnh</cp:lastModifiedBy>
  <cp:lastPrinted>2023-04-11T02:47:12Z</cp:lastPrinted>
  <dcterms:created xsi:type="dcterms:W3CDTF">2021-10-11T00:55:25Z</dcterms:created>
  <dcterms:modified xsi:type="dcterms:W3CDTF">2023-04-12T00:59:33Z</dcterms:modified>
</cp:coreProperties>
</file>